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13_ncr:1_{57E7AB51-4135-7B49-8928-53BB37897F0B}" xr6:coauthVersionLast="47" xr6:coauthVersionMax="47" xr10:uidLastSave="{00000000-0000-0000-0000-000000000000}"/>
  <bookViews>
    <workbookView xWindow="4880" yWindow="460" windowWidth="32880" windowHeight="22580" tabRatio="500" xr2:uid="{00000000-000D-0000-FFFF-FFFF00000000}"/>
  </bookViews>
  <sheets>
    <sheet name="00_目次" sheetId="15" r:id="rId1"/>
    <sheet name="01_データ入力" sheetId="9" r:id="rId2"/>
    <sheet name="02_データ計算" sheetId="8" r:id="rId3"/>
    <sheet name="03_01_X社" sheetId="7" r:id="rId4"/>
    <sheet name="03_02_Y社" sheetId="10" r:id="rId5"/>
    <sheet name="03_03_Z社" sheetId="11" r:id="rId6"/>
    <sheet name="04_01_XY社" sheetId="14" r:id="rId7"/>
    <sheet name="04_02_XYZ社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8" l="1"/>
  <c r="D30" i="8"/>
  <c r="C30" i="8"/>
  <c r="C31" i="8"/>
  <c r="V159" i="8" s="1"/>
  <c r="D31" i="8"/>
  <c r="R159" i="8" s="1"/>
  <c r="E31" i="8"/>
  <c r="V137" i="8" l="1"/>
  <c r="H159" i="8"/>
  <c r="R137" i="8"/>
  <c r="K137" i="8"/>
  <c r="X159" i="8"/>
  <c r="H183" i="8"/>
  <c r="K159" i="8"/>
  <c r="O159" i="8"/>
  <c r="H137" i="8"/>
  <c r="Z137" i="8"/>
  <c r="O137" i="8"/>
  <c r="E26" i="8"/>
  <c r="T110" i="8" s="1"/>
  <c r="E25" i="8"/>
  <c r="S109" i="8" s="1"/>
  <c r="E24" i="8"/>
  <c r="R108" i="8" s="1"/>
  <c r="E23" i="8"/>
  <c r="E22" i="8"/>
  <c r="K106" i="8" s="1"/>
  <c r="E21" i="8"/>
  <c r="L105" i="8" s="1"/>
  <c r="E20" i="8"/>
  <c r="E19" i="8"/>
  <c r="M103" i="8" s="1"/>
  <c r="E18" i="8"/>
  <c r="M102" i="8" s="1"/>
  <c r="E17" i="8"/>
  <c r="N101" i="8" s="1"/>
  <c r="X193" i="8" s="1"/>
  <c r="E16" i="8"/>
  <c r="N100" i="8" s="1"/>
  <c r="E15" i="8"/>
  <c r="O99" i="8" s="1"/>
  <c r="E14" i="8"/>
  <c r="O98" i="8" s="1"/>
  <c r="X190" i="8" s="1"/>
  <c r="E13" i="8"/>
  <c r="P97" i="8" s="1"/>
  <c r="Y189" i="8" s="1"/>
  <c r="E12" i="8"/>
  <c r="I96" i="8" s="1"/>
  <c r="O188" i="8" s="1"/>
  <c r="E11" i="8"/>
  <c r="I95" i="8" s="1"/>
  <c r="O187" i="8" s="1"/>
  <c r="E10" i="8"/>
  <c r="I94" i="8" s="1"/>
  <c r="O186" i="8" s="1"/>
  <c r="E9" i="8"/>
  <c r="H93" i="8" s="1"/>
  <c r="N185" i="8" s="1"/>
  <c r="D26" i="8"/>
  <c r="T66" i="8" s="1"/>
  <c r="D25" i="8"/>
  <c r="S65" i="8" s="1"/>
  <c r="D24" i="8"/>
  <c r="R64" i="8" s="1"/>
  <c r="D23" i="8"/>
  <c r="K63" i="8" s="1"/>
  <c r="D22" i="8"/>
  <c r="D21" i="8"/>
  <c r="L61" i="8" s="1"/>
  <c r="D20" i="8"/>
  <c r="L60" i="8" s="1"/>
  <c r="D19" i="8"/>
  <c r="M59" i="8" s="1"/>
  <c r="D18" i="8"/>
  <c r="M58" i="8" s="1"/>
  <c r="D17" i="8"/>
  <c r="N57" i="8" s="1"/>
  <c r="D16" i="8"/>
  <c r="N56" i="8" s="1"/>
  <c r="R146" i="8" s="1"/>
  <c r="D15" i="8"/>
  <c r="O55" i="8" s="1"/>
  <c r="D14" i="8"/>
  <c r="O54" i="8" s="1"/>
  <c r="D13" i="8"/>
  <c r="P53" i="8" s="1"/>
  <c r="D12" i="8"/>
  <c r="I52" i="8" s="1"/>
  <c r="D11" i="8"/>
  <c r="I51" i="8" s="1"/>
  <c r="D10" i="8"/>
  <c r="I50" i="8" s="1"/>
  <c r="D9" i="8"/>
  <c r="H49" i="8" s="1"/>
  <c r="C26" i="8"/>
  <c r="T22" i="8" s="1"/>
  <c r="N44" i="8" s="1"/>
  <c r="C25" i="8"/>
  <c r="S21" i="8" s="1"/>
  <c r="C24" i="8"/>
  <c r="R20" i="8" s="1"/>
  <c r="C23" i="8"/>
  <c r="K19" i="8" s="1"/>
  <c r="C22" i="8"/>
  <c r="K18" i="8" s="1"/>
  <c r="C21" i="8"/>
  <c r="L17" i="8" s="1"/>
  <c r="C20" i="8"/>
  <c r="L16" i="8" s="1"/>
  <c r="C19" i="8"/>
  <c r="M15" i="8" s="1"/>
  <c r="C18" i="8"/>
  <c r="M14" i="8" s="1"/>
  <c r="C17" i="8"/>
  <c r="N13" i="8" s="1"/>
  <c r="C16" i="8"/>
  <c r="N12" i="8" s="1"/>
  <c r="C15" i="8"/>
  <c r="O11" i="8" s="1"/>
  <c r="C14" i="8"/>
  <c r="O10" i="8" s="1"/>
  <c r="C13" i="8"/>
  <c r="P9" i="8" s="1"/>
  <c r="C12" i="8"/>
  <c r="I8" i="8" s="1"/>
  <c r="C11" i="8"/>
  <c r="I7" i="8" s="1"/>
  <c r="C10" i="8"/>
  <c r="I6" i="8" s="1"/>
  <c r="C9" i="8"/>
  <c r="H5" i="8" s="1"/>
  <c r="C7" i="8"/>
  <c r="AF205" i="8"/>
  <c r="K205" i="8"/>
  <c r="K107" i="8"/>
  <c r="K62" i="8"/>
  <c r="E8" i="8"/>
  <c r="H92" i="8" s="1"/>
  <c r="D8" i="8"/>
  <c r="H48" i="8" s="1"/>
  <c r="K138" i="8" s="1"/>
  <c r="C8" i="8"/>
  <c r="L104" i="8"/>
  <c r="E7" i="8"/>
  <c r="D7" i="8"/>
  <c r="E6" i="8"/>
  <c r="D6" i="8"/>
  <c r="C6" i="8"/>
  <c r="E5" i="8"/>
  <c r="D5" i="8"/>
  <c r="C5" i="8"/>
  <c r="E4" i="8"/>
  <c r="D4" i="8"/>
  <c r="C4" i="8"/>
  <c r="N88" i="8" l="1"/>
  <c r="N86" i="8"/>
  <c r="N87" i="8"/>
  <c r="AJ200" i="8"/>
  <c r="N130" i="8"/>
  <c r="AK201" i="8"/>
  <c r="N131" i="8"/>
  <c r="AF223" i="8" s="1"/>
  <c r="AL202" i="8"/>
  <c r="N132" i="8"/>
  <c r="N42" i="8"/>
  <c r="V176" i="8" s="1"/>
  <c r="N43" i="8"/>
  <c r="AH202" i="8"/>
  <c r="AB156" i="8"/>
  <c r="AD202" i="8"/>
  <c r="X156" i="8"/>
  <c r="L186" i="8"/>
  <c r="L140" i="8"/>
  <c r="S189" i="8"/>
  <c r="P143" i="8"/>
  <c r="L187" i="8"/>
  <c r="L141" i="8"/>
  <c r="G69" i="8"/>
  <c r="G47" i="8"/>
  <c r="U193" i="8"/>
  <c r="R147" i="8"/>
  <c r="R190" i="8"/>
  <c r="O144" i="8"/>
  <c r="L188" i="8"/>
  <c r="L142" i="8"/>
  <c r="AF200" i="8"/>
  <c r="Z154" i="8"/>
  <c r="I187" i="8"/>
  <c r="I141" i="8"/>
  <c r="V189" i="8"/>
  <c r="S143" i="8"/>
  <c r="I186" i="8"/>
  <c r="I140" i="8"/>
  <c r="G91" i="8"/>
  <c r="G113" i="8"/>
  <c r="K185" i="8"/>
  <c r="K139" i="8"/>
  <c r="AB200" i="8"/>
  <c r="V154" i="8"/>
  <c r="U190" i="8"/>
  <c r="R144" i="8"/>
  <c r="AG201" i="8"/>
  <c r="AA155" i="8"/>
  <c r="I188" i="8"/>
  <c r="I142" i="8"/>
  <c r="R192" i="8"/>
  <c r="O146" i="8"/>
  <c r="G25" i="8"/>
  <c r="G3" i="8"/>
  <c r="H185" i="8"/>
  <c r="H139" i="8"/>
  <c r="R193" i="8"/>
  <c r="O147" i="8"/>
  <c r="AC201" i="8"/>
  <c r="W155" i="8"/>
  <c r="D28" i="8"/>
  <c r="E28" i="8"/>
  <c r="C28" i="8"/>
  <c r="H4" i="8"/>
  <c r="K78" i="8"/>
  <c r="K122" i="8"/>
  <c r="X214" i="8" s="1"/>
  <c r="H114" i="8"/>
  <c r="N206" i="8" s="1"/>
  <c r="H70" i="8"/>
  <c r="L31" i="8"/>
  <c r="L75" i="8"/>
  <c r="L119" i="8"/>
  <c r="Y211" i="8" s="1"/>
  <c r="N183" i="8"/>
  <c r="AD205" i="8"/>
  <c r="R183" i="8"/>
  <c r="K183" i="8"/>
  <c r="AB183" i="8"/>
  <c r="U183" i="8"/>
  <c r="AF183" i="8"/>
  <c r="R205" i="8"/>
  <c r="H205" i="8"/>
  <c r="AB205" i="8"/>
  <c r="U205" i="8"/>
  <c r="N205" i="8"/>
  <c r="X192" i="8"/>
  <c r="K184" i="8"/>
  <c r="U192" i="8"/>
  <c r="X205" i="8"/>
  <c r="X183" i="8"/>
  <c r="AJ183" i="8"/>
  <c r="N184" i="8"/>
  <c r="I74" i="8"/>
  <c r="I29" i="8"/>
  <c r="I30" i="8"/>
  <c r="I28" i="8"/>
  <c r="H71" i="8"/>
  <c r="I118" i="8"/>
  <c r="O210" i="8" s="1"/>
  <c r="K79" i="8"/>
  <c r="K32" i="8"/>
  <c r="K76" i="8"/>
  <c r="K34" i="8"/>
  <c r="H115" i="8"/>
  <c r="N207" i="8" s="1"/>
  <c r="I72" i="8"/>
  <c r="I73" i="8"/>
  <c r="AF222" i="8"/>
  <c r="AF224" i="8"/>
  <c r="K120" i="8"/>
  <c r="X212" i="8" s="1"/>
  <c r="K123" i="8"/>
  <c r="X215" i="8" s="1"/>
  <c r="I117" i="8"/>
  <c r="O209" i="8" s="1"/>
  <c r="I116" i="8"/>
  <c r="O208" i="8" s="1"/>
  <c r="K35" i="8"/>
  <c r="R215" i="8" l="1"/>
  <c r="O169" i="8"/>
  <c r="S211" i="8"/>
  <c r="P165" i="8"/>
  <c r="AD224" i="8"/>
  <c r="X178" i="8"/>
  <c r="R214" i="8"/>
  <c r="O168" i="8"/>
  <c r="I208" i="8"/>
  <c r="I162" i="8"/>
  <c r="AD222" i="8"/>
  <c r="X176" i="8"/>
  <c r="AB223" i="8"/>
  <c r="V177" i="8"/>
  <c r="U214" i="8"/>
  <c r="R168" i="8"/>
  <c r="U212" i="8"/>
  <c r="R166" i="8"/>
  <c r="AB222" i="8"/>
  <c r="H184" i="8"/>
  <c r="H138" i="8"/>
  <c r="L209" i="8"/>
  <c r="L163" i="8"/>
  <c r="AB224" i="8"/>
  <c r="V178" i="8"/>
  <c r="K207" i="8"/>
  <c r="K161" i="8"/>
  <c r="L210" i="8"/>
  <c r="L164" i="8"/>
  <c r="I210" i="8"/>
  <c r="I164" i="8"/>
  <c r="L208" i="8"/>
  <c r="L162" i="8"/>
  <c r="K206" i="8"/>
  <c r="K160" i="8"/>
  <c r="R212" i="8"/>
  <c r="O166" i="8"/>
  <c r="AD223" i="8"/>
  <c r="X177" i="8"/>
  <c r="U215" i="8"/>
  <c r="R169" i="8"/>
  <c r="I209" i="8"/>
  <c r="I163" i="8"/>
  <c r="V211" i="8"/>
  <c r="S165" i="8"/>
  <c r="H27" i="8"/>
  <c r="H26" i="8"/>
  <c r="H207" i="8" l="1"/>
  <c r="H161" i="8"/>
  <c r="H206" i="8"/>
  <c r="H160" i="8"/>
</calcChain>
</file>

<file path=xl/sharedStrings.xml><?xml version="1.0" encoding="utf-8"?>
<sst xmlns="http://schemas.openxmlformats.org/spreadsheetml/2006/main" count="379" uniqueCount="178">
  <si>
    <t>特別損益</t>
    <rPh sb="0" eb="4">
      <t xml:space="preserve">トクベツソンエキ </t>
    </rPh>
    <phoneticPr fontId="3"/>
  </si>
  <si>
    <t>DPS</t>
  </si>
  <si>
    <t>EV</t>
  </si>
  <si>
    <t>EBITDA</t>
  </si>
  <si>
    <t>ICR</t>
  </si>
  <si>
    <t>ROA</t>
  </si>
  <si>
    <t>ROE</t>
  </si>
  <si>
    <t>ROIC</t>
  </si>
  <si>
    <t>WACC</t>
  </si>
  <si>
    <t>DOE</t>
  </si>
  <si>
    <t>PBR</t>
  </si>
  <si>
    <t>PER</t>
  </si>
  <si>
    <t>PSR</t>
  </si>
  <si>
    <t>CCC</t>
  </si>
  <si>
    <t>ザイマニ｜財務分析図鑑</t>
    <rPh sb="5" eb="11">
      <t xml:space="preserve">ザイムブンセキズカン </t>
    </rPh>
    <phoneticPr fontId="3"/>
  </si>
  <si>
    <t>任天堂株式会社</t>
  </si>
  <si>
    <t>X社</t>
    <rPh sb="1" eb="2">
      <t xml:space="preserve">シャ </t>
    </rPh>
    <phoneticPr fontId="3"/>
  </si>
  <si>
    <t>Y社</t>
    <rPh sb="1" eb="2">
      <t xml:space="preserve">シャ </t>
    </rPh>
    <phoneticPr fontId="3"/>
  </si>
  <si>
    <t>Z社</t>
    <rPh sb="1" eb="2">
      <t xml:space="preserve">シャ </t>
    </rPh>
    <phoneticPr fontId="3"/>
  </si>
  <si>
    <t>分析対象年</t>
  </si>
  <si>
    <t>証券コード</t>
  </si>
  <si>
    <t>年度開始日</t>
  </si>
  <si>
    <t>年度終了日</t>
  </si>
  <si>
    <t>決算月</t>
  </si>
  <si>
    <t>3月</t>
  </si>
  <si>
    <t>会計基準</t>
  </si>
  <si>
    <t>日本</t>
  </si>
  <si>
    <t>新市場区分</t>
  </si>
  <si>
    <t>プライム</t>
  </si>
  <si>
    <t>業種</t>
  </si>
  <si>
    <t>その他製品</t>
  </si>
  <si>
    <t>資産合計</t>
  </si>
  <si>
    <t>流動資産</t>
  </si>
  <si>
    <t>当座資産</t>
  </si>
  <si>
    <t>現金及び預金</t>
  </si>
  <si>
    <t>売上債権</t>
  </si>
  <si>
    <t>棚卸資産</t>
  </si>
  <si>
    <t>固定資産</t>
  </si>
  <si>
    <t>負債合計</t>
  </si>
  <si>
    <t>流動負債</t>
  </si>
  <si>
    <t>仕入債務</t>
  </si>
  <si>
    <t>固定負債</t>
  </si>
  <si>
    <t>有利子負債</t>
  </si>
  <si>
    <t>純資産合計</t>
  </si>
  <si>
    <t>株主資本</t>
  </si>
  <si>
    <t>自己資本</t>
  </si>
  <si>
    <t>売上高</t>
  </si>
  <si>
    <t>売上原価</t>
  </si>
  <si>
    <t>売上総利益</t>
  </si>
  <si>
    <t>販管費</t>
  </si>
  <si>
    <t>営業利益</t>
  </si>
  <si>
    <t>営業外収益</t>
  </si>
  <si>
    <t>営業外費用</t>
  </si>
  <si>
    <t>受取利息</t>
  </si>
  <si>
    <t>支払利息</t>
  </si>
  <si>
    <t>経常利益</t>
  </si>
  <si>
    <t>特別利益</t>
  </si>
  <si>
    <t>特別損失</t>
  </si>
  <si>
    <t>法人税等</t>
  </si>
  <si>
    <t>当期純利益</t>
  </si>
  <si>
    <t>営業CF</t>
  </si>
  <si>
    <t>減価償却費</t>
  </si>
  <si>
    <t>配当金支払額</t>
  </si>
  <si>
    <t>投資CF</t>
  </si>
  <si>
    <t>財務CF</t>
  </si>
  <si>
    <t>株価</t>
  </si>
  <si>
    <t>発行済株式数</t>
  </si>
  <si>
    <t>留保利益</t>
  </si>
  <si>
    <t>運転資本</t>
  </si>
  <si>
    <t>投下資本</t>
  </si>
  <si>
    <t>損益分岐点売上高</t>
  </si>
  <si>
    <t>事業利益</t>
  </si>
  <si>
    <t>実効税率</t>
  </si>
  <si>
    <t>負債コスト</t>
  </si>
  <si>
    <t>株主資本コスト</t>
  </si>
  <si>
    <t>時価総額</t>
  </si>
  <si>
    <t>流動比率</t>
  </si>
  <si>
    <t>当座比率</t>
  </si>
  <si>
    <t>自己資本比率</t>
  </si>
  <si>
    <t>固定比率</t>
  </si>
  <si>
    <t>固定長期適合率</t>
  </si>
  <si>
    <t>ギアリング比率</t>
  </si>
  <si>
    <t>DEレシオ</t>
  </si>
  <si>
    <t>財務レバレッジ</t>
  </si>
  <si>
    <t>総資本留保利益率</t>
  </si>
  <si>
    <t>損益分岐点比率</t>
  </si>
  <si>
    <t>売上高原価率</t>
  </si>
  <si>
    <t>売上総利益率</t>
  </si>
  <si>
    <t>売上高販管費率</t>
  </si>
  <si>
    <t>売上高営業利益率</t>
  </si>
  <si>
    <t>売上高金利負担率</t>
  </si>
  <si>
    <t>売上高経常利益率</t>
  </si>
  <si>
    <t>売上高当期純利益率</t>
  </si>
  <si>
    <t>総資本税引前当期純利益率</t>
  </si>
  <si>
    <t>配当性向</t>
  </si>
  <si>
    <t>配当利回り</t>
  </si>
  <si>
    <t>EV/EBITDA倍率</t>
  </si>
  <si>
    <t>総資産回転率</t>
  </si>
  <si>
    <t>固定資産回転率</t>
  </si>
  <si>
    <t>投下資本回転率</t>
  </si>
  <si>
    <t>売上債権回転期間</t>
  </si>
  <si>
    <t>棚卸資産回転期間</t>
  </si>
  <si>
    <t>仕入債務回転期間</t>
  </si>
  <si>
    <t>流動資産</t>
    <rPh sb="0" eb="4">
      <t>リュウドウシサン</t>
    </rPh>
    <phoneticPr fontId="3"/>
  </si>
  <si>
    <t>分析対象年</t>
    <rPh sb="0" eb="5">
      <t xml:space="preserve">ブンセキタイショウネン </t>
    </rPh>
    <phoneticPr fontId="3"/>
  </si>
  <si>
    <t>固定資産</t>
    <rPh sb="0" eb="4">
      <t>コテイシサン</t>
    </rPh>
    <phoneticPr fontId="3"/>
  </si>
  <si>
    <t>流動負債</t>
    <rPh sb="0" eb="4">
      <t>リュウドウフサイ</t>
    </rPh>
    <phoneticPr fontId="3"/>
  </si>
  <si>
    <t>固定負債</t>
    <rPh sb="0" eb="4">
      <t>コテイフサイ</t>
    </rPh>
    <phoneticPr fontId="3"/>
  </si>
  <si>
    <t>純資産</t>
    <rPh sb="0" eb="3">
      <t>ジュンシサン</t>
    </rPh>
    <phoneticPr fontId="3"/>
  </si>
  <si>
    <t>売上高</t>
    <rPh sb="0" eb="3">
      <t xml:space="preserve">ウリアゲダカ </t>
    </rPh>
    <phoneticPr fontId="3"/>
  </si>
  <si>
    <t>売上原価</t>
    <rPh sb="0" eb="1">
      <t xml:space="preserve">ウリアゲゲンカ </t>
    </rPh>
    <phoneticPr fontId="3"/>
  </si>
  <si>
    <t>売上総利益</t>
    <rPh sb="0" eb="5">
      <t xml:space="preserve">ウリアゲソウリエキ </t>
    </rPh>
    <phoneticPr fontId="3"/>
  </si>
  <si>
    <t>販管費</t>
    <rPh sb="0" eb="3">
      <t xml:space="preserve">ハンカンヒ </t>
    </rPh>
    <phoneticPr fontId="3"/>
  </si>
  <si>
    <t>営業利益</t>
    <rPh sb="0" eb="4">
      <t xml:space="preserve">エイギョウリエキ </t>
    </rPh>
    <phoneticPr fontId="3"/>
  </si>
  <si>
    <t>営業外損益</t>
    <rPh sb="0" eb="1">
      <t xml:space="preserve">エイギョウガイソンエキ </t>
    </rPh>
    <phoneticPr fontId="3"/>
  </si>
  <si>
    <t>経常利益</t>
    <rPh sb="0" eb="4">
      <t xml:space="preserve">ケイジョウリエキ </t>
    </rPh>
    <phoneticPr fontId="3"/>
  </si>
  <si>
    <t>税引前利益</t>
    <rPh sb="0" eb="3">
      <t xml:space="preserve">ゼイビキマエ </t>
    </rPh>
    <rPh sb="3" eb="5">
      <t xml:space="preserve">トウキジュンリエキ </t>
    </rPh>
    <phoneticPr fontId="3"/>
  </si>
  <si>
    <t>法人税等</t>
    <rPh sb="0" eb="3">
      <t xml:space="preserve">ホウジンゼイ </t>
    </rPh>
    <rPh sb="3" eb="4">
      <t xml:space="preserve">ナド </t>
    </rPh>
    <phoneticPr fontId="3"/>
  </si>
  <si>
    <t>当期純利益</t>
    <rPh sb="0" eb="5">
      <t xml:space="preserve">トウキジュンリエキ </t>
    </rPh>
    <phoneticPr fontId="3"/>
  </si>
  <si>
    <t>営業CF</t>
    <rPh sb="0" eb="2">
      <t xml:space="preserve">エイギョウ </t>
    </rPh>
    <phoneticPr fontId="3"/>
  </si>
  <si>
    <t>投資CF</t>
    <rPh sb="0" eb="2">
      <t xml:space="preserve">トウシ </t>
    </rPh>
    <phoneticPr fontId="3"/>
  </si>
  <si>
    <t>財務CF</t>
    <rPh sb="0" eb="2">
      <t xml:space="preserve">ザイム </t>
    </rPh>
    <phoneticPr fontId="3"/>
  </si>
  <si>
    <t>単位</t>
    <rPh sb="0" eb="2">
      <t xml:space="preserve">タンイ </t>
    </rPh>
    <phoneticPr fontId="3"/>
  </si>
  <si>
    <t>営業外損益</t>
  </si>
  <si>
    <t>特別損益</t>
  </si>
  <si>
    <t>税引前利益</t>
  </si>
  <si>
    <t>税引前利益</t>
    <rPh sb="2" eb="3">
      <t xml:space="preserve">マエ </t>
    </rPh>
    <rPh sb="3" eb="5">
      <t xml:space="preserve">リエキ </t>
    </rPh>
    <phoneticPr fontId="3"/>
  </si>
  <si>
    <t>Nintendo Co., Ltd.</t>
  </si>
  <si>
    <t>英語表記会社名/新上場区分/業種/分析対象年</t>
    <rPh sb="0" eb="5">
      <t xml:space="preserve">シンジョウジョウクブン </t>
    </rPh>
    <rPh sb="6" eb="9">
      <t xml:space="preserve">ギョウシュ </t>
    </rPh>
    <rPh sb="10" eb="15">
      <t xml:space="preserve">ブンセキタイショウネン </t>
    </rPh>
    <phoneticPr fontId="3"/>
  </si>
  <si>
    <t>グラフ上単位</t>
    <rPh sb="4" eb="6">
      <t xml:space="preserve">タンイ </t>
    </rPh>
    <phoneticPr fontId="3"/>
  </si>
  <si>
    <t>XYZ社｜実数</t>
    <rPh sb="3" eb="4">
      <t xml:space="preserve">シャ </t>
    </rPh>
    <rPh sb="5" eb="7">
      <t xml:space="preserve">ジッスウ </t>
    </rPh>
    <phoneticPr fontId="3"/>
  </si>
  <si>
    <t>XYZ社｜比率</t>
    <rPh sb="3" eb="4">
      <t xml:space="preserve">シャ </t>
    </rPh>
    <rPh sb="5" eb="7">
      <t xml:space="preserve">ヒリツ </t>
    </rPh>
    <phoneticPr fontId="3"/>
  </si>
  <si>
    <t>XY社｜比率</t>
    <rPh sb="2" eb="3">
      <t xml:space="preserve">シャ </t>
    </rPh>
    <rPh sb="4" eb="6">
      <t xml:space="preserve">ヒリツ </t>
    </rPh>
    <phoneticPr fontId="3"/>
  </si>
  <si>
    <t>XY社｜実数</t>
    <rPh sb="2" eb="3">
      <t xml:space="preserve">シャ </t>
    </rPh>
    <rPh sb="4" eb="6">
      <t xml:space="preserve">ジッスウ </t>
    </rPh>
    <phoneticPr fontId="3"/>
  </si>
  <si>
    <t>01｜HIREIの使い方→</t>
    <rPh sb="9" eb="10">
      <t xml:space="preserve">ツカイカタ </t>
    </rPh>
    <phoneticPr fontId="3"/>
  </si>
  <si>
    <t>https://zaimani.com/plus/excel/01-hirei/</t>
    <phoneticPr fontId="3"/>
  </si>
  <si>
    <t>● 01_データ入力</t>
    <phoneticPr fontId="3"/>
  </si>
  <si>
    <t>● 02_データ計算</t>
    <phoneticPr fontId="3"/>
  </si>
  <si>
    <t>● 03_01_X社</t>
    <phoneticPr fontId="3"/>
  </si>
  <si>
    <t>● 03_02_Y社</t>
    <phoneticPr fontId="3"/>
  </si>
  <si>
    <t>● 03_03_Z社</t>
    <phoneticPr fontId="3"/>
  </si>
  <si>
    <t>● 04_01_XY社</t>
    <phoneticPr fontId="3"/>
  </si>
  <si>
    <t>● 04_02_XYZ社</t>
    <phoneticPr fontId="3"/>
  </si>
  <si>
    <t>目次</t>
    <rPh sb="0" eb="2">
      <t xml:space="preserve">モクジ </t>
    </rPh>
    <phoneticPr fontId="3"/>
  </si>
  <si>
    <t>比例縮尺図のグラフで出力される値を計算するシート</t>
    <phoneticPr fontId="3"/>
  </si>
  <si>
    <t>X社の比例縮尺図が出力されるシート</t>
    <phoneticPr fontId="3"/>
  </si>
  <si>
    <t>Y社の比例縮尺図が出力されるシート</t>
    <phoneticPr fontId="3"/>
  </si>
  <si>
    <t>Z社の比例縮尺図が出力されるシート</t>
    <phoneticPr fontId="3"/>
  </si>
  <si>
    <t>X社とY社の比例縮尺図が出力されるシート</t>
    <phoneticPr fontId="3"/>
  </si>
  <si>
    <t>X社・Y社・Z社の比例縮尺図が出力されるシート</t>
    <phoneticPr fontId="3"/>
  </si>
  <si>
    <t>01｜HIREI</t>
    <phoneticPr fontId="3"/>
  </si>
  <si>
    <t>分析対象企業の財務データを入力するシート</t>
    <rPh sb="7" eb="9">
      <t xml:space="preserve">ザイム </t>
    </rPh>
    <phoneticPr fontId="3"/>
  </si>
  <si>
    <t>英語表記会社名</t>
  </si>
  <si>
    <t>有形固定資産</t>
  </si>
  <si>
    <t>NOPAT</t>
  </si>
  <si>
    <t>従業員数</t>
  </si>
  <si>
    <t>一人当たり売上高</t>
  </si>
  <si>
    <t>一人当たり営業利益</t>
  </si>
  <si>
    <t>一人当たり営業CF</t>
  </si>
  <si>
    <t>一日当たり売上高</t>
  </si>
  <si>
    <t>一日当たり売上原価</t>
  </si>
  <si>
    <t>安全余裕率</t>
  </si>
  <si>
    <t>EBITDA負債倍率</t>
  </si>
  <si>
    <t>CFROI</t>
  </si>
  <si>
    <t>CFマージン</t>
  </si>
  <si>
    <t>EBITDAマージン</t>
  </si>
  <si>
    <t>EVAスプレッド</t>
  </si>
  <si>
    <t>EPS</t>
  </si>
  <si>
    <t>株式益回り</t>
  </si>
  <si>
    <t>PCFR</t>
  </si>
  <si>
    <t>ミックス係数</t>
  </si>
  <si>
    <t>有形固定資産回転率</t>
  </si>
  <si>
    <t>資本生産性</t>
  </si>
  <si>
    <t>株式会社スクウェア・エニックス・ホールディングス</t>
  </si>
  <si>
    <t>情報・通信業</t>
  </si>
  <si>
    <t>SQUARE ENIX HOLDINGS CO.,LTD.</t>
  </si>
  <si>
    <t>株式会社バンダイナムコホールディングス</t>
  </si>
  <si>
    <t>BANDAI NAMCO Holdings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</si>
</sst>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;&quot;▲ &quot;0"/>
    <numFmt numFmtId="178" formatCode="#,##0;&quot;△ &quot;#,##0"/>
  </numFmts>
  <fonts count="13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rgb="FF000000"/>
      <name val="Arial"/>
      <family val="2"/>
    </font>
    <font>
      <sz val="14"/>
      <color theme="1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  <font>
      <sz val="14"/>
      <color rgb="FF000000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20"/>
      <color theme="0"/>
      <name val="ＭＳ Ｐゴシック"/>
      <family val="2"/>
      <charset val="128"/>
      <scheme val="minor"/>
    </font>
    <font>
      <u/>
      <sz val="12"/>
      <color rgb="FF1DA0F2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7F8F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557">
    <xf numFmtId="0" fontId="0" fillId="0" borderId="0"/>
    <xf numFmtId="0" fontId="2" fillId="0" borderId="0">
      <alignment vertical="center"/>
    </xf>
    <xf numFmtId="0" fontId="1" fillId="0" borderId="0"/>
    <xf numFmtId="9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2" borderId="0" xfId="0" applyFont="1" applyFill="1"/>
    <xf numFmtId="0" fontId="7" fillId="0" borderId="0" xfId="0" applyFont="1"/>
    <xf numFmtId="0" fontId="0" fillId="4" borderId="0" xfId="0" applyFont="1" applyFill="1" applyAlignment="1" applyProtection="1">
      <alignment vertical="center"/>
      <protection locked="0"/>
    </xf>
    <xf numFmtId="0" fontId="0" fillId="4" borderId="0" xfId="0" applyFont="1" applyFill="1" applyProtection="1">
      <protection locked="0"/>
    </xf>
    <xf numFmtId="0" fontId="8" fillId="0" borderId="0" xfId="907" applyFont="1"/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7" fillId="0" borderId="0" xfId="0" applyFont="1" applyAlignment="1">
      <alignment horizontal="right"/>
    </xf>
    <xf numFmtId="178" fontId="7" fillId="0" borderId="0" xfId="0" applyNumberFormat="1" applyFont="1"/>
    <xf numFmtId="0" fontId="7" fillId="0" borderId="0" xfId="0" applyFont="1" applyAlignment="1">
      <alignment vertical="center"/>
    </xf>
    <xf numFmtId="178" fontId="7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right" wrapText="1"/>
    </xf>
    <xf numFmtId="177" fontId="7" fillId="0" borderId="0" xfId="0" applyNumberFormat="1" applyFont="1"/>
    <xf numFmtId="178" fontId="9" fillId="0" borderId="0" xfId="0" applyNumberFormat="1" applyFont="1"/>
    <xf numFmtId="0" fontId="0" fillId="0" borderId="0" xfId="0" applyAlignment="1">
      <alignment vertical="center"/>
    </xf>
    <xf numFmtId="176" fontId="7" fillId="5" borderId="0" xfId="0" applyNumberFormat="1" applyFont="1" applyFill="1"/>
    <xf numFmtId="1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4" fillId="4" borderId="0" xfId="907" applyFill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/>
      <protection locked="0"/>
    </xf>
    <xf numFmtId="0" fontId="10" fillId="6" borderId="0" xfId="0" applyFont="1" applyFill="1"/>
    <xf numFmtId="0" fontId="10" fillId="6" borderId="0" xfId="0" applyFont="1" applyFill="1" applyAlignment="1">
      <alignment horizontal="left"/>
    </xf>
    <xf numFmtId="0" fontId="11" fillId="6" borderId="0" xfId="0" applyFont="1" applyFill="1" applyAlignment="1">
      <alignment horizontal="left"/>
    </xf>
    <xf numFmtId="0" fontId="12" fillId="6" borderId="0" xfId="907" applyFont="1" applyFill="1"/>
  </cellXfs>
  <cellStyles count="1557">
    <cellStyle name="パーセント 2" xfId="3" xr:uid="{00000000-0005-0000-0000-000000000000}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/>
    <cellStyle name="桁区切り 2" xfId="4" xr:uid="{00000000-0005-0000-0000-0000BE010000}"/>
    <cellStyle name="標準" xfId="0" builtinId="0"/>
    <cellStyle name="標準 2" xfId="1" xr:uid="{00000000-0005-0000-0000-0000C0010000}"/>
    <cellStyle name="標準 2 2" xfId="2" xr:uid="{00000000-0005-0000-0000-0000C1010000}"/>
    <cellStyle name="標準 3" xfId="5" xr:uid="{00000000-0005-0000-0000-0000C2010000}"/>
    <cellStyle name="標準 4" xfId="908" xr:uid="{00000000-0005-0000-0000-0000C3010000}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7" builtinId="9" hidden="1"/>
    <cellStyle name="表示済みのハイパーリンク" xfId="178" builtinId="9" hidden="1"/>
    <cellStyle name="表示済みのハイパーリンク" xfId="179" builtinId="9" hidden="1"/>
    <cellStyle name="表示済みのハイパーリンク" xfId="180" builtinId="9" hidden="1"/>
    <cellStyle name="表示済みのハイパーリンク" xfId="181" builtinId="9" hidden="1"/>
    <cellStyle name="表示済みのハイパーリンク" xfId="182" builtinId="9" hidden="1"/>
    <cellStyle name="表示済みのハイパーリンク" xfId="183" builtinId="9" hidden="1"/>
    <cellStyle name="表示済みのハイパーリンク" xfId="184" builtinId="9" hidden="1"/>
    <cellStyle name="表示済みのハイパーリンク" xfId="185" builtinId="9" hidden="1"/>
    <cellStyle name="表示済みのハイパーリンク" xfId="186" builtinId="9" hidden="1"/>
    <cellStyle name="表示済みのハイパーリンク" xfId="187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9" builtinId="9" hidden="1"/>
    <cellStyle name="表示済みのハイパーリンク" xfId="910" builtinId="9" hidden="1"/>
    <cellStyle name="表示済みのハイパーリンク" xfId="911" builtinId="9" hidden="1"/>
    <cellStyle name="表示済みのハイパーリンク" xfId="912" builtinId="9" hidden="1"/>
    <cellStyle name="表示済みのハイパーリンク" xfId="913" builtinId="9" hidden="1"/>
    <cellStyle name="表示済みのハイパーリンク" xfId="914" builtinId="9" hidden="1"/>
    <cellStyle name="表示済みのハイパーリンク" xfId="915" builtinId="9" hidden="1"/>
    <cellStyle name="表示済みのハイパーリンク" xfId="916" builtinId="9" hidden="1"/>
    <cellStyle name="表示済みのハイパーリンク" xfId="917" builtinId="9" hidden="1"/>
    <cellStyle name="表示済みのハイパーリンク" xfId="918" builtinId="9" hidden="1"/>
    <cellStyle name="表示済みのハイパーリンク" xfId="919" builtinId="9" hidden="1"/>
    <cellStyle name="表示済みのハイパーリンク" xfId="920" builtinId="9" hidden="1"/>
    <cellStyle name="表示済みのハイパーリンク" xfId="921" builtinId="9" hidden="1"/>
    <cellStyle name="表示済みのハイパーリンク" xfId="922" builtinId="9" hidden="1"/>
    <cellStyle name="表示済みのハイパーリンク" xfId="923" builtinId="9" hidden="1"/>
    <cellStyle name="表示済みのハイパーリンク" xfId="924" builtinId="9" hidden="1"/>
    <cellStyle name="表示済みのハイパーリンク" xfId="925" builtinId="9" hidden="1"/>
    <cellStyle name="表示済みのハイパーリンク" xfId="926" builtinId="9" hidden="1"/>
    <cellStyle name="表示済みのハイパーリンク" xfId="927" builtinId="9" hidden="1"/>
    <cellStyle name="表示済みのハイパーリンク" xfId="928" builtinId="9" hidden="1"/>
    <cellStyle name="表示済みのハイパーリンク" xfId="929" builtinId="9" hidden="1"/>
    <cellStyle name="表示済みのハイパーリンク" xfId="930" builtinId="9" hidden="1"/>
    <cellStyle name="表示済みのハイパーリンク" xfId="931" builtinId="9" hidden="1"/>
    <cellStyle name="表示済みのハイパーリンク" xfId="932" builtinId="9" hidden="1"/>
    <cellStyle name="表示済みのハイパーリンク" xfId="933" builtinId="9" hidden="1"/>
    <cellStyle name="表示済みのハイパーリンク" xfId="934" builtinId="9" hidden="1"/>
    <cellStyle name="表示済みのハイパーリンク" xfId="935" builtinId="9" hidden="1"/>
    <cellStyle name="表示済みのハイパーリンク" xfId="936" builtinId="9" hidden="1"/>
    <cellStyle name="表示済みのハイパーリンク" xfId="937" builtinId="9" hidden="1"/>
    <cellStyle name="表示済みのハイパーリンク" xfId="938" builtinId="9" hidden="1"/>
    <cellStyle name="表示済みのハイパーリンク" xfId="939" builtinId="9" hidden="1"/>
    <cellStyle name="表示済みのハイパーリンク" xfId="940" builtinId="9" hidden="1"/>
    <cellStyle name="表示済みのハイパーリンク" xfId="941" builtinId="9" hidden="1"/>
    <cellStyle name="表示済みのハイパーリンク" xfId="942" builtinId="9" hidden="1"/>
    <cellStyle name="表示済みのハイパーリンク" xfId="943" builtinId="9" hidden="1"/>
    <cellStyle name="表示済みのハイパーリンク" xfId="944" builtinId="9" hidden="1"/>
    <cellStyle name="表示済みのハイパーリンク" xfId="945" builtinId="9" hidden="1"/>
    <cellStyle name="表示済みのハイパーリンク" xfId="946" builtinId="9" hidden="1"/>
    <cellStyle name="表示済みのハイパーリンク" xfId="947" builtinId="9" hidden="1"/>
    <cellStyle name="表示済みのハイパーリンク" xfId="948" builtinId="9" hidden="1"/>
    <cellStyle name="表示済みのハイパーリンク" xfId="949" builtinId="9" hidden="1"/>
    <cellStyle name="表示済みのハイパーリンク" xfId="950" builtinId="9" hidden="1"/>
    <cellStyle name="表示済みのハイパーリンク" xfId="951" builtinId="9" hidden="1"/>
    <cellStyle name="表示済みのハイパーリンク" xfId="952" builtinId="9" hidden="1"/>
    <cellStyle name="表示済みのハイパーリンク" xfId="953" builtinId="9" hidden="1"/>
    <cellStyle name="表示済みのハイパーリンク" xfId="954" builtinId="9" hidden="1"/>
    <cellStyle name="表示済みのハイパーリンク" xfId="955" builtinId="9" hidden="1"/>
    <cellStyle name="表示済みのハイパーリンク" xfId="956" builtinId="9" hidden="1"/>
    <cellStyle name="表示済みのハイパーリンク" xfId="957" builtinId="9" hidden="1"/>
    <cellStyle name="表示済みのハイパーリンク" xfId="958" builtinId="9" hidden="1"/>
    <cellStyle name="表示済みのハイパーリンク" xfId="959" builtinId="9" hidden="1"/>
    <cellStyle name="表示済みのハイパーリンク" xfId="960" builtinId="9" hidden="1"/>
    <cellStyle name="表示済みのハイパーリンク" xfId="961" builtinId="9" hidden="1"/>
    <cellStyle name="表示済みのハイパーリンク" xfId="962" builtinId="9" hidden="1"/>
    <cellStyle name="表示済みのハイパーリンク" xfId="963" builtinId="9" hidden="1"/>
    <cellStyle name="表示済みのハイパーリンク" xfId="964" builtinId="9" hidden="1"/>
    <cellStyle name="表示済みのハイパーリンク" xfId="965" builtinId="9" hidden="1"/>
    <cellStyle name="表示済みのハイパーリンク" xfId="966" builtinId="9" hidden="1"/>
    <cellStyle name="表示済みのハイパーリンク" xfId="967" builtinId="9" hidden="1"/>
    <cellStyle name="表示済みのハイパーリンク" xfId="968" builtinId="9" hidden="1"/>
    <cellStyle name="表示済みのハイパーリンク" xfId="969" builtinId="9" hidden="1"/>
    <cellStyle name="表示済みのハイパーリンク" xfId="970" builtinId="9" hidden="1"/>
    <cellStyle name="表示済みのハイパーリンク" xfId="971" builtinId="9" hidden="1"/>
    <cellStyle name="表示済みのハイパーリンク" xfId="972" builtinId="9" hidden="1"/>
    <cellStyle name="表示済みのハイパーリンク" xfId="973" builtinId="9" hidden="1"/>
    <cellStyle name="表示済みのハイパーリンク" xfId="974" builtinId="9" hidden="1"/>
    <cellStyle name="表示済みのハイパーリンク" xfId="975" builtinId="9" hidden="1"/>
    <cellStyle name="表示済みのハイパーリンク" xfId="976" builtinId="9" hidden="1"/>
    <cellStyle name="表示済みのハイパーリンク" xfId="977" builtinId="9" hidden="1"/>
    <cellStyle name="表示済みのハイパーリンク" xfId="978" builtinId="9" hidden="1"/>
    <cellStyle name="表示済みのハイパーリンク" xfId="979" builtinId="9" hidden="1"/>
    <cellStyle name="表示済みのハイパーリンク" xfId="980" builtinId="9" hidden="1"/>
    <cellStyle name="表示済みのハイパーリンク" xfId="981" builtinId="9" hidden="1"/>
    <cellStyle name="表示済みのハイパーリンク" xfId="982" builtinId="9" hidden="1"/>
    <cellStyle name="表示済みのハイパーリンク" xfId="983" builtinId="9" hidden="1"/>
    <cellStyle name="表示済みのハイパーリンク" xfId="984" builtinId="9" hidden="1"/>
    <cellStyle name="表示済みのハイパーリンク" xfId="985" builtinId="9" hidden="1"/>
    <cellStyle name="表示済みのハイパーリンク" xfId="986" builtinId="9" hidden="1"/>
    <cellStyle name="表示済みのハイパーリンク" xfId="987" builtinId="9" hidden="1"/>
    <cellStyle name="表示済みのハイパーリンク" xfId="988" builtinId="9" hidden="1"/>
    <cellStyle name="表示済みのハイパーリンク" xfId="989" builtinId="9" hidden="1"/>
    <cellStyle name="表示済みのハイパーリンク" xfId="990" builtinId="9" hidden="1"/>
    <cellStyle name="表示済みのハイパーリンク" xfId="991" builtinId="9" hidden="1"/>
    <cellStyle name="表示済みのハイパーリンク" xfId="992" builtinId="9" hidden="1"/>
    <cellStyle name="表示済みのハイパーリンク" xfId="993" builtinId="9" hidden="1"/>
    <cellStyle name="表示済みのハイパーリンク" xfId="994" builtinId="9" hidden="1"/>
    <cellStyle name="表示済みのハイパーリンク" xfId="995" builtinId="9" hidden="1"/>
    <cellStyle name="表示済みのハイパーリンク" xfId="996" builtinId="9" hidden="1"/>
    <cellStyle name="表示済みのハイパーリンク" xfId="997" builtinId="9" hidden="1"/>
    <cellStyle name="表示済みのハイパーリンク" xfId="998" builtinId="9" hidden="1"/>
    <cellStyle name="表示済みのハイパーリンク" xfId="999" builtinId="9" hidden="1"/>
    <cellStyle name="表示済みのハイパーリンク" xfId="1000" builtinId="9" hidden="1"/>
    <cellStyle name="表示済みのハイパーリンク" xfId="1001" builtinId="9" hidden="1"/>
    <cellStyle name="表示済みのハイパーリンク" xfId="1002" builtinId="9" hidden="1"/>
    <cellStyle name="表示済みのハイパーリンク" xfId="1003" builtinId="9" hidden="1"/>
    <cellStyle name="表示済みのハイパーリンク" xfId="1004" builtinId="9" hidden="1"/>
    <cellStyle name="表示済みのハイパーリンク" xfId="1005" builtinId="9" hidden="1"/>
    <cellStyle name="表示済みのハイパーリンク" xfId="1006" builtinId="9" hidden="1"/>
    <cellStyle name="表示済みのハイパーリンク" xfId="1007" builtinId="9" hidden="1"/>
    <cellStyle name="表示済みのハイパーリンク" xfId="1008" builtinId="9" hidden="1"/>
    <cellStyle name="表示済みのハイパーリンク" xfId="1009" builtinId="9" hidden="1"/>
    <cellStyle name="表示済みのハイパーリンク" xfId="1010" builtinId="9" hidden="1"/>
    <cellStyle name="表示済みのハイパーリンク" xfId="1011" builtinId="9" hidden="1"/>
    <cellStyle name="表示済みのハイパーリンク" xfId="1012" builtinId="9" hidden="1"/>
    <cellStyle name="表示済みのハイパーリンク" xfId="1013" builtinId="9" hidden="1"/>
    <cellStyle name="表示済みのハイパーリンク" xfId="1014" builtinId="9" hidden="1"/>
    <cellStyle name="表示済みのハイパーリンク" xfId="1015" builtinId="9" hidden="1"/>
    <cellStyle name="表示済みのハイパーリンク" xfId="1016" builtinId="9" hidden="1"/>
    <cellStyle name="表示済みのハイパーリンク" xfId="1017" builtinId="9" hidden="1"/>
    <cellStyle name="表示済みのハイパーリンク" xfId="1018" builtinId="9" hidden="1"/>
    <cellStyle name="表示済みのハイパーリンク" xfId="1019" builtinId="9" hidden="1"/>
    <cellStyle name="表示済みのハイパーリンク" xfId="1020" builtinId="9" hidden="1"/>
    <cellStyle name="表示済みのハイパーリンク" xfId="1021" builtinId="9" hidden="1"/>
    <cellStyle name="表示済みのハイパーリンク" xfId="1022" builtinId="9" hidden="1"/>
    <cellStyle name="表示済みのハイパーリンク" xfId="1023" builtinId="9" hidden="1"/>
    <cellStyle name="表示済みのハイパーリンク" xfId="1024" builtinId="9" hidden="1"/>
    <cellStyle name="表示済みのハイパーリンク" xfId="1025" builtinId="9" hidden="1"/>
    <cellStyle name="表示済みのハイパーリンク" xfId="1026" builtinId="9" hidden="1"/>
    <cellStyle name="表示済みのハイパーリンク" xfId="1027" builtinId="9" hidden="1"/>
    <cellStyle name="表示済みのハイパーリンク" xfId="1028" builtinId="9" hidden="1"/>
    <cellStyle name="表示済みのハイパーリンク" xfId="1029" builtinId="9" hidden="1"/>
    <cellStyle name="表示済みのハイパーリンク" xfId="1030" builtinId="9" hidden="1"/>
    <cellStyle name="表示済みのハイパーリンク" xfId="1031" builtinId="9" hidden="1"/>
    <cellStyle name="表示済みのハイパーリンク" xfId="1032" builtinId="9" hidden="1"/>
    <cellStyle name="表示済みのハイパーリンク" xfId="1033" builtinId="9" hidden="1"/>
    <cellStyle name="表示済みのハイパーリンク" xfId="1034" builtinId="9" hidden="1"/>
    <cellStyle name="表示済みのハイパーリンク" xfId="1035" builtinId="9" hidden="1"/>
    <cellStyle name="表示済みのハイパーリンク" xfId="1036" builtinId="9" hidden="1"/>
    <cellStyle name="表示済みのハイパーリンク" xfId="1037" builtinId="9" hidden="1"/>
    <cellStyle name="表示済みのハイパーリンク" xfId="1038" builtinId="9" hidden="1"/>
    <cellStyle name="表示済みのハイパーリンク" xfId="1039" builtinId="9" hidden="1"/>
    <cellStyle name="表示済みのハイパーリンク" xfId="1040" builtinId="9" hidden="1"/>
    <cellStyle name="表示済みのハイパーリンク" xfId="1041" builtinId="9" hidden="1"/>
    <cellStyle name="表示済みのハイパーリンク" xfId="1042" builtinId="9" hidden="1"/>
    <cellStyle name="表示済みのハイパーリンク" xfId="1043" builtinId="9" hidden="1"/>
    <cellStyle name="表示済みのハイパーリンク" xfId="1044" builtinId="9" hidden="1"/>
    <cellStyle name="表示済みのハイパーリンク" xfId="1045" builtinId="9" hidden="1"/>
    <cellStyle name="表示済みのハイパーリンク" xfId="1046" builtinId="9" hidden="1"/>
    <cellStyle name="表示済みのハイパーリンク" xfId="1047" builtinId="9" hidden="1"/>
    <cellStyle name="表示済みのハイパーリンク" xfId="1048" builtinId="9" hidden="1"/>
    <cellStyle name="表示済みのハイパーリンク" xfId="1049" builtinId="9" hidden="1"/>
    <cellStyle name="表示済みのハイパーリンク" xfId="1050" builtinId="9" hidden="1"/>
    <cellStyle name="表示済みのハイパーリンク" xfId="1051" builtinId="9" hidden="1"/>
    <cellStyle name="表示済みのハイパーリンク" xfId="1052" builtinId="9" hidden="1"/>
    <cellStyle name="表示済みのハイパーリンク" xfId="1053" builtinId="9" hidden="1"/>
    <cellStyle name="表示済みのハイパーリンク" xfId="1054" builtinId="9" hidden="1"/>
    <cellStyle name="表示済みのハイパーリンク" xfId="1055" builtinId="9" hidden="1"/>
    <cellStyle name="表示済みのハイパーリンク" xfId="1056" builtinId="9" hidden="1"/>
    <cellStyle name="表示済みのハイパーリンク" xfId="1057" builtinId="9" hidden="1"/>
    <cellStyle name="表示済みのハイパーリンク" xfId="1058" builtinId="9" hidden="1"/>
    <cellStyle name="表示済みのハイパーリンク" xfId="1059" builtinId="9" hidden="1"/>
    <cellStyle name="表示済みのハイパーリンク" xfId="1060" builtinId="9" hidden="1"/>
    <cellStyle name="表示済みのハイパーリンク" xfId="1061" builtinId="9" hidden="1"/>
    <cellStyle name="表示済みのハイパーリンク" xfId="1062" builtinId="9" hidden="1"/>
    <cellStyle name="表示済みのハイパーリンク" xfId="1063" builtinId="9" hidden="1"/>
    <cellStyle name="表示済みのハイパーリンク" xfId="1064" builtinId="9" hidden="1"/>
    <cellStyle name="表示済みのハイパーリンク" xfId="1065" builtinId="9" hidden="1"/>
    <cellStyle name="表示済みのハイパーリンク" xfId="1066" builtinId="9" hidden="1"/>
    <cellStyle name="表示済みのハイパーリンク" xfId="1067" builtinId="9" hidden="1"/>
    <cellStyle name="表示済みのハイパーリンク" xfId="1068" builtinId="9" hidden="1"/>
    <cellStyle name="表示済みのハイパーリンク" xfId="1069" builtinId="9" hidden="1"/>
    <cellStyle name="表示済みのハイパーリンク" xfId="1070" builtinId="9" hidden="1"/>
    <cellStyle name="表示済みのハイパーリンク" xfId="1071" builtinId="9" hidden="1"/>
    <cellStyle name="表示済みのハイパーリンク" xfId="1072" builtinId="9" hidden="1"/>
    <cellStyle name="表示済みのハイパーリンク" xfId="1073" builtinId="9" hidden="1"/>
    <cellStyle name="表示済みのハイパーリンク" xfId="1074" builtinId="9" hidden="1"/>
    <cellStyle name="表示済みのハイパーリンク" xfId="1075" builtinId="9" hidden="1"/>
    <cellStyle name="表示済みのハイパーリンク" xfId="1076" builtinId="9" hidden="1"/>
    <cellStyle name="表示済みのハイパーリンク" xfId="1077" builtinId="9" hidden="1"/>
    <cellStyle name="表示済みのハイパーリンク" xfId="1078" builtinId="9" hidden="1"/>
    <cellStyle name="表示済みのハイパーリンク" xfId="1079" builtinId="9" hidden="1"/>
    <cellStyle name="表示済みのハイパーリンク" xfId="1080" builtinId="9" hidden="1"/>
    <cellStyle name="表示済みのハイパーリンク" xfId="1081" builtinId="9" hidden="1"/>
    <cellStyle name="表示済みのハイパーリンク" xfId="1082" builtinId="9" hidden="1"/>
    <cellStyle name="表示済みのハイパーリンク" xfId="1083" builtinId="9" hidden="1"/>
    <cellStyle name="表示済みのハイパーリンク" xfId="1084" builtinId="9" hidden="1"/>
    <cellStyle name="表示済みのハイパーリンク" xfId="1085" builtinId="9" hidden="1"/>
    <cellStyle name="表示済みのハイパーリンク" xfId="1086" builtinId="9" hidden="1"/>
    <cellStyle name="表示済みのハイパーリンク" xfId="1087" builtinId="9" hidden="1"/>
    <cellStyle name="表示済みのハイパーリンク" xfId="1088" builtinId="9" hidden="1"/>
    <cellStyle name="表示済みのハイパーリンク" xfId="1089" builtinId="9" hidden="1"/>
    <cellStyle name="表示済みのハイパーリンク" xfId="1090" builtinId="9" hidden="1"/>
    <cellStyle name="表示済みのハイパーリンク" xfId="1091" builtinId="9" hidden="1"/>
    <cellStyle name="表示済みのハイパーリンク" xfId="1092" builtinId="9" hidden="1"/>
    <cellStyle name="表示済みのハイパーリンク" xfId="1093" builtinId="9" hidden="1"/>
    <cellStyle name="表示済みのハイパーリンク" xfId="1094" builtinId="9" hidden="1"/>
    <cellStyle name="表示済みのハイパーリンク" xfId="1095" builtinId="9" hidden="1"/>
    <cellStyle name="表示済みのハイパーリンク" xfId="1096" builtinId="9" hidden="1"/>
    <cellStyle name="表示済みのハイパーリンク" xfId="1097" builtinId="9" hidden="1"/>
    <cellStyle name="表示済みのハイパーリンク" xfId="1098" builtinId="9" hidden="1"/>
    <cellStyle name="表示済みのハイパーリンク" xfId="1099" builtinId="9" hidden="1"/>
    <cellStyle name="表示済みのハイパーリンク" xfId="1100" builtinId="9" hidden="1"/>
    <cellStyle name="表示済みのハイパーリンク" xfId="1101" builtinId="9" hidden="1"/>
    <cellStyle name="表示済みのハイパーリンク" xfId="1102" builtinId="9" hidden="1"/>
    <cellStyle name="表示済みのハイパーリンク" xfId="1103" builtinId="9" hidden="1"/>
    <cellStyle name="表示済みのハイパーリンク" xfId="1104" builtinId="9" hidden="1"/>
    <cellStyle name="表示済みのハイパーリンク" xfId="1105" builtinId="9" hidden="1"/>
    <cellStyle name="表示済みのハイパーリンク" xfId="1106" builtinId="9" hidden="1"/>
    <cellStyle name="表示済みのハイパーリンク" xfId="1107" builtinId="9" hidden="1"/>
    <cellStyle name="表示済みのハイパーリンク" xfId="1108" builtinId="9" hidden="1"/>
    <cellStyle name="表示済みのハイパーリンク" xfId="1109" builtinId="9" hidden="1"/>
    <cellStyle name="表示済みのハイパーリンク" xfId="1110" builtinId="9" hidden="1"/>
    <cellStyle name="表示済みのハイパーリンク" xfId="1111" builtinId="9" hidden="1"/>
    <cellStyle name="表示済みのハイパーリンク" xfId="1112" builtinId="9" hidden="1"/>
    <cellStyle name="表示済みのハイパーリンク" xfId="1113" builtinId="9" hidden="1"/>
    <cellStyle name="表示済みのハイパーリンク" xfId="1114" builtinId="9" hidden="1"/>
    <cellStyle name="表示済みのハイパーリンク" xfId="1115" builtinId="9" hidden="1"/>
    <cellStyle name="表示済みのハイパーリンク" xfId="1116" builtinId="9" hidden="1"/>
    <cellStyle name="表示済みのハイパーリンク" xfId="1117" builtinId="9" hidden="1"/>
    <cellStyle name="表示済みのハイパーリンク" xfId="1118" builtinId="9" hidden="1"/>
    <cellStyle name="表示済みのハイパーリンク" xfId="1119" builtinId="9" hidden="1"/>
    <cellStyle name="表示済みのハイパーリンク" xfId="1120" builtinId="9" hidden="1"/>
    <cellStyle name="表示済みのハイパーリンク" xfId="1121" builtinId="9" hidden="1"/>
    <cellStyle name="表示済みのハイパーリンク" xfId="1122" builtinId="9" hidden="1"/>
    <cellStyle name="表示済みのハイパーリンク" xfId="1123" builtinId="9" hidden="1"/>
    <cellStyle name="表示済みのハイパーリンク" xfId="1124" builtinId="9" hidden="1"/>
    <cellStyle name="表示済みのハイパーリンク" xfId="1125" builtinId="9" hidden="1"/>
    <cellStyle name="表示済みのハイパーリンク" xfId="1126" builtinId="9" hidden="1"/>
    <cellStyle name="表示済みのハイパーリンク" xfId="1127" builtinId="9" hidden="1"/>
    <cellStyle name="表示済みのハイパーリンク" xfId="1128" builtinId="9" hidden="1"/>
    <cellStyle name="表示済みのハイパーリンク" xfId="1129" builtinId="9" hidden="1"/>
    <cellStyle name="表示済みのハイパーリンク" xfId="1130" builtinId="9" hidden="1"/>
    <cellStyle name="表示済みのハイパーリンク" xfId="1131" builtinId="9" hidden="1"/>
    <cellStyle name="表示済みのハイパーリンク" xfId="1132" builtinId="9" hidden="1"/>
    <cellStyle name="表示済みのハイパーリンク" xfId="1133" builtinId="9" hidden="1"/>
    <cellStyle name="表示済みのハイパーリンク" xfId="1134" builtinId="9" hidden="1"/>
    <cellStyle name="表示済みのハイパーリンク" xfId="1135" builtinId="9" hidden="1"/>
    <cellStyle name="表示済みのハイパーリンク" xfId="1136" builtinId="9" hidden="1"/>
    <cellStyle name="表示済みのハイパーリンク" xfId="1137" builtinId="9" hidden="1"/>
    <cellStyle name="表示済みのハイパーリンク" xfId="1138" builtinId="9" hidden="1"/>
    <cellStyle name="表示済みのハイパーリンク" xfId="1139" builtinId="9" hidden="1"/>
    <cellStyle name="表示済みのハイパーリンク" xfId="1140" builtinId="9" hidden="1"/>
    <cellStyle name="表示済みのハイパーリンク" xfId="1141" builtinId="9" hidden="1"/>
    <cellStyle name="表示済みのハイパーリンク" xfId="1142" builtinId="9" hidden="1"/>
    <cellStyle name="表示済みのハイパーリンク" xfId="1143" builtinId="9" hidden="1"/>
    <cellStyle name="表示済みのハイパーリンク" xfId="1144" builtinId="9" hidden="1"/>
    <cellStyle name="表示済みのハイパーリンク" xfId="1145" builtinId="9" hidden="1"/>
    <cellStyle name="表示済みのハイパーリンク" xfId="1146" builtinId="9" hidden="1"/>
    <cellStyle name="表示済みのハイパーリンク" xfId="1147" builtinId="9" hidden="1"/>
    <cellStyle name="表示済みのハイパーリンク" xfId="1148" builtinId="9" hidden="1"/>
    <cellStyle name="表示済みのハイパーリンク" xfId="1149" builtinId="9" hidden="1"/>
    <cellStyle name="表示済みのハイパーリンク" xfId="1150" builtinId="9" hidden="1"/>
    <cellStyle name="表示済みのハイパーリンク" xfId="1151" builtinId="9" hidden="1"/>
    <cellStyle name="表示済みのハイパーリンク" xfId="1152" builtinId="9" hidden="1"/>
    <cellStyle name="表示済みのハイパーリンク" xfId="1153" builtinId="9" hidden="1"/>
    <cellStyle name="表示済みのハイパーリンク" xfId="1154" builtinId="9" hidden="1"/>
    <cellStyle name="表示済みのハイパーリンク" xfId="1155" builtinId="9" hidden="1"/>
    <cellStyle name="表示済みのハイパーリンク" xfId="1156" builtinId="9" hidden="1"/>
    <cellStyle name="表示済みのハイパーリンク" xfId="1157" builtinId="9" hidden="1"/>
    <cellStyle name="表示済みのハイパーリンク" xfId="1158" builtinId="9" hidden="1"/>
    <cellStyle name="表示済みのハイパーリンク" xfId="1159" builtinId="9" hidden="1"/>
    <cellStyle name="表示済みのハイパーリンク" xfId="1160" builtinId="9" hidden="1"/>
    <cellStyle name="表示済みのハイパーリンク" xfId="1161" builtinId="9" hidden="1"/>
    <cellStyle name="表示済みのハイパーリンク" xfId="1162" builtinId="9" hidden="1"/>
    <cellStyle name="表示済みのハイパーリンク" xfId="1163" builtinId="9" hidden="1"/>
    <cellStyle name="表示済みのハイパーリンク" xfId="1164" builtinId="9" hidden="1"/>
    <cellStyle name="表示済みのハイパーリンク" xfId="1165" builtinId="9" hidden="1"/>
    <cellStyle name="表示済みのハイパーリンク" xfId="1166" builtinId="9" hidden="1"/>
    <cellStyle name="表示済みのハイパーリンク" xfId="1167" builtinId="9" hidden="1"/>
    <cellStyle name="表示済みのハイパーリンク" xfId="1168" builtinId="9" hidden="1"/>
    <cellStyle name="表示済みのハイパーリンク" xfId="1169" builtinId="9" hidden="1"/>
    <cellStyle name="表示済みのハイパーリンク" xfId="1170" builtinId="9" hidden="1"/>
    <cellStyle name="表示済みのハイパーリンク" xfId="1171" builtinId="9" hidden="1"/>
    <cellStyle name="表示済みのハイパーリンク" xfId="1172" builtinId="9" hidden="1"/>
    <cellStyle name="表示済みのハイパーリンク" xfId="1173" builtinId="9" hidden="1"/>
    <cellStyle name="表示済みのハイパーリンク" xfId="1174" builtinId="9" hidden="1"/>
    <cellStyle name="表示済みのハイパーリンク" xfId="1175" builtinId="9" hidden="1"/>
    <cellStyle name="表示済みのハイパーリンク" xfId="1176" builtinId="9" hidden="1"/>
    <cellStyle name="表示済みのハイパーリンク" xfId="1177" builtinId="9" hidden="1"/>
    <cellStyle name="表示済みのハイパーリンク" xfId="1178" builtinId="9" hidden="1"/>
    <cellStyle name="表示済みのハイパーリンク" xfId="1179" builtinId="9" hidden="1"/>
    <cellStyle name="表示済みのハイパーリンク" xfId="1180" builtinId="9" hidden="1"/>
    <cellStyle name="表示済みのハイパーリンク" xfId="1181" builtinId="9" hidden="1"/>
    <cellStyle name="表示済みのハイパーリンク" xfId="1182" builtinId="9" hidden="1"/>
    <cellStyle name="表示済みのハイパーリンク" xfId="1183" builtinId="9" hidden="1"/>
    <cellStyle name="表示済みのハイパーリンク" xfId="1184" builtinId="9" hidden="1"/>
    <cellStyle name="表示済みのハイパーリンク" xfId="1185" builtinId="9" hidden="1"/>
    <cellStyle name="表示済みのハイパーリンク" xfId="1186" builtinId="9" hidden="1"/>
    <cellStyle name="表示済みのハイパーリンク" xfId="1187" builtinId="9" hidden="1"/>
    <cellStyle name="表示済みのハイパーリンク" xfId="1188" builtinId="9" hidden="1"/>
    <cellStyle name="表示済みのハイパーリンク" xfId="1189" builtinId="9" hidden="1"/>
    <cellStyle name="表示済みのハイパーリンク" xfId="1190" builtinId="9" hidden="1"/>
    <cellStyle name="表示済みのハイパーリンク" xfId="1191" builtinId="9" hidden="1"/>
    <cellStyle name="表示済みのハイパーリンク" xfId="1192" builtinId="9" hidden="1"/>
    <cellStyle name="表示済みのハイパーリンク" xfId="1193" builtinId="9" hidden="1"/>
    <cellStyle name="表示済みのハイパーリンク" xfId="1194" builtinId="9" hidden="1"/>
    <cellStyle name="表示済みのハイパーリンク" xfId="1195" builtinId="9" hidden="1"/>
    <cellStyle name="表示済みのハイパーリンク" xfId="1196" builtinId="9" hidden="1"/>
    <cellStyle name="表示済みのハイパーリンク" xfId="1197" builtinId="9" hidden="1"/>
    <cellStyle name="表示済みのハイパーリンク" xfId="1198" builtinId="9" hidden="1"/>
    <cellStyle name="表示済みのハイパーリンク" xfId="1199" builtinId="9" hidden="1"/>
    <cellStyle name="表示済みのハイパーリンク" xfId="1200" builtinId="9" hidden="1"/>
    <cellStyle name="表示済みのハイパーリンク" xfId="1201" builtinId="9" hidden="1"/>
    <cellStyle name="表示済みのハイパーリンク" xfId="1202" builtinId="9" hidden="1"/>
    <cellStyle name="表示済みのハイパーリンク" xfId="1203" builtinId="9" hidden="1"/>
    <cellStyle name="表示済みのハイパーリンク" xfId="1204" builtinId="9" hidden="1"/>
    <cellStyle name="表示済みのハイパーリンク" xfId="1205" builtinId="9" hidden="1"/>
    <cellStyle name="表示済みのハイパーリンク" xfId="1206" builtinId="9" hidden="1"/>
    <cellStyle name="表示済みのハイパーリンク" xfId="1207" builtinId="9" hidden="1"/>
    <cellStyle name="表示済みのハイパーリンク" xfId="1208" builtinId="9" hidden="1"/>
    <cellStyle name="表示済みのハイパーリンク" xfId="1209" builtinId="9" hidden="1"/>
    <cellStyle name="表示済みのハイパーリンク" xfId="1210" builtinId="9" hidden="1"/>
    <cellStyle name="表示済みのハイパーリンク" xfId="1211" builtinId="9" hidden="1"/>
    <cellStyle name="表示済みのハイパーリンク" xfId="1212" builtinId="9" hidden="1"/>
    <cellStyle name="表示済みのハイパーリンク" xfId="1213" builtinId="9" hidden="1"/>
    <cellStyle name="表示済みのハイパーリンク" xfId="1214" builtinId="9" hidden="1"/>
    <cellStyle name="表示済みのハイパーリンク" xfId="1215" builtinId="9" hidden="1"/>
    <cellStyle name="表示済みのハイパーリンク" xfId="1216" builtinId="9" hidden="1"/>
    <cellStyle name="表示済みのハイパーリンク" xfId="1217" builtinId="9" hidden="1"/>
    <cellStyle name="表示済みのハイパーリンク" xfId="1218" builtinId="9" hidden="1"/>
    <cellStyle name="表示済みのハイパーリンク" xfId="1219" builtinId="9" hidden="1"/>
    <cellStyle name="表示済みのハイパーリンク" xfId="1220" builtinId="9" hidden="1"/>
    <cellStyle name="表示済みのハイパーリンク" xfId="1221" builtinId="9" hidden="1"/>
    <cellStyle name="表示済みのハイパーリンク" xfId="1222" builtinId="9" hidden="1"/>
    <cellStyle name="表示済みのハイパーリンク" xfId="1223" builtinId="9" hidden="1"/>
    <cellStyle name="表示済みのハイパーリンク" xfId="1224" builtinId="9" hidden="1"/>
    <cellStyle name="表示済みのハイパーリンク" xfId="1225" builtinId="9" hidden="1"/>
    <cellStyle name="表示済みのハイパーリンク" xfId="1226" builtinId="9" hidden="1"/>
    <cellStyle name="表示済みのハイパーリンク" xfId="1227" builtinId="9" hidden="1"/>
    <cellStyle name="表示済みのハイパーリンク" xfId="1228" builtinId="9" hidden="1"/>
    <cellStyle name="表示済みのハイパーリンク" xfId="1229" builtinId="9" hidden="1"/>
    <cellStyle name="表示済みのハイパーリンク" xfId="1230" builtinId="9" hidden="1"/>
    <cellStyle name="表示済みのハイパーリンク" xfId="1231" builtinId="9" hidden="1"/>
    <cellStyle name="表示済みのハイパーリンク" xfId="1232" builtinId="9" hidden="1"/>
    <cellStyle name="表示済みのハイパーリンク" xfId="1233" builtinId="9" hidden="1"/>
    <cellStyle name="表示済みのハイパーリンク" xfId="1234" builtinId="9" hidden="1"/>
    <cellStyle name="表示済みのハイパーリンク" xfId="1235" builtinId="9" hidden="1"/>
    <cellStyle name="表示済みのハイパーリンク" xfId="1236" builtinId="9" hidden="1"/>
    <cellStyle name="表示済みのハイパーリンク" xfId="1237" builtinId="9" hidden="1"/>
    <cellStyle name="表示済みのハイパーリンク" xfId="1238" builtinId="9" hidden="1"/>
    <cellStyle name="表示済みのハイパーリンク" xfId="1239" builtinId="9" hidden="1"/>
    <cellStyle name="表示済みのハイパーリンク" xfId="1240" builtinId="9" hidden="1"/>
    <cellStyle name="表示済みのハイパーリンク" xfId="1241" builtinId="9" hidden="1"/>
    <cellStyle name="表示済みのハイパーリンク" xfId="1242" builtinId="9" hidden="1"/>
    <cellStyle name="表示済みのハイパーリンク" xfId="1243" builtinId="9" hidden="1"/>
    <cellStyle name="表示済みのハイパーリンク" xfId="1244" builtinId="9" hidden="1"/>
    <cellStyle name="表示済みのハイパーリンク" xfId="1245" builtinId="9" hidden="1"/>
    <cellStyle name="表示済みのハイパーリンク" xfId="1246" builtinId="9" hidden="1"/>
    <cellStyle name="表示済みのハイパーリンク" xfId="1247" builtinId="9" hidden="1"/>
    <cellStyle name="表示済みのハイパーリンク" xfId="1248" builtinId="9" hidden="1"/>
    <cellStyle name="表示済みのハイパーリンク" xfId="1249" builtinId="9" hidden="1"/>
    <cellStyle name="表示済みのハイパーリンク" xfId="1250" builtinId="9" hidden="1"/>
    <cellStyle name="表示済みのハイパーリンク" xfId="1251" builtinId="9" hidden="1"/>
    <cellStyle name="表示済みのハイパーリンク" xfId="1252" builtinId="9" hidden="1"/>
    <cellStyle name="表示済みのハイパーリンク" xfId="1253" builtinId="9" hidden="1"/>
    <cellStyle name="表示済みのハイパーリンク" xfId="1254" builtinId="9" hidden="1"/>
    <cellStyle name="表示済みのハイパーリンク" xfId="1255" builtinId="9" hidden="1"/>
    <cellStyle name="表示済みのハイパーリンク" xfId="1256" builtinId="9" hidden="1"/>
    <cellStyle name="表示済みのハイパーリンク" xfId="1257" builtinId="9" hidden="1"/>
    <cellStyle name="表示済みのハイパーリンク" xfId="1258" builtinId="9" hidden="1"/>
    <cellStyle name="表示済みのハイパーリンク" xfId="1259" builtinId="9" hidden="1"/>
    <cellStyle name="表示済みのハイパーリンク" xfId="1260" builtinId="9" hidden="1"/>
    <cellStyle name="表示済みのハイパーリンク" xfId="1261" builtinId="9" hidden="1"/>
    <cellStyle name="表示済みのハイパーリンク" xfId="1262" builtinId="9" hidden="1"/>
    <cellStyle name="表示済みのハイパーリンク" xfId="1263" builtinId="9" hidden="1"/>
    <cellStyle name="表示済みのハイパーリンク" xfId="1264" builtinId="9" hidden="1"/>
    <cellStyle name="表示済みのハイパーリンク" xfId="1265" builtinId="9" hidden="1"/>
    <cellStyle name="表示済みのハイパーリンク" xfId="1266" builtinId="9" hidden="1"/>
    <cellStyle name="表示済みのハイパーリンク" xfId="1267" builtinId="9" hidden="1"/>
    <cellStyle name="表示済みのハイパーリンク" xfId="1268" builtinId="9" hidden="1"/>
    <cellStyle name="表示済みのハイパーリンク" xfId="1269" builtinId="9" hidden="1"/>
    <cellStyle name="表示済みのハイパーリンク" xfId="1270" builtinId="9" hidden="1"/>
    <cellStyle name="表示済みのハイパーリンク" xfId="1271" builtinId="9" hidden="1"/>
    <cellStyle name="表示済みのハイパーリンク" xfId="1272" builtinId="9" hidden="1"/>
    <cellStyle name="表示済みのハイパーリンク" xfId="1273" builtinId="9" hidden="1"/>
    <cellStyle name="表示済みのハイパーリンク" xfId="1274" builtinId="9" hidden="1"/>
    <cellStyle name="表示済みのハイパーリンク" xfId="1275" builtinId="9" hidden="1"/>
    <cellStyle name="表示済みのハイパーリンク" xfId="1276" builtinId="9" hidden="1"/>
    <cellStyle name="表示済みのハイパーリンク" xfId="1277" builtinId="9" hidden="1"/>
    <cellStyle name="表示済みのハイパーリンク" xfId="1278" builtinId="9" hidden="1"/>
    <cellStyle name="表示済みのハイパーリンク" xfId="1279" builtinId="9" hidden="1"/>
    <cellStyle name="表示済みのハイパーリンク" xfId="1280" builtinId="9" hidden="1"/>
    <cellStyle name="表示済みのハイパーリンク" xfId="1281" builtinId="9" hidden="1"/>
    <cellStyle name="表示済みのハイパーリンク" xfId="1282" builtinId="9" hidden="1"/>
    <cellStyle name="表示済みのハイパーリンク" xfId="1283" builtinId="9" hidden="1"/>
    <cellStyle name="表示済みのハイパーリンク" xfId="1284" builtinId="9" hidden="1"/>
    <cellStyle name="表示済みのハイパーリンク" xfId="1285" builtinId="9" hidden="1"/>
    <cellStyle name="表示済みのハイパーリンク" xfId="1286" builtinId="9" hidden="1"/>
    <cellStyle name="表示済みのハイパーリンク" xfId="1287" builtinId="9" hidden="1"/>
    <cellStyle name="表示済みのハイパーリンク" xfId="1288" builtinId="9" hidden="1"/>
    <cellStyle name="表示済みのハイパーリンク" xfId="1289" builtinId="9" hidden="1"/>
    <cellStyle name="表示済みのハイパーリンク" xfId="1290" builtinId="9" hidden="1"/>
    <cellStyle name="表示済みのハイパーリンク" xfId="1291" builtinId="9" hidden="1"/>
    <cellStyle name="表示済みのハイパーリンク" xfId="1292" builtinId="9" hidden="1"/>
    <cellStyle name="表示済みのハイパーリンク" xfId="1293" builtinId="9" hidden="1"/>
    <cellStyle name="表示済みのハイパーリンク" xfId="1294" builtinId="9" hidden="1"/>
    <cellStyle name="表示済みのハイパーリンク" xfId="1295" builtinId="9" hidden="1"/>
    <cellStyle name="表示済みのハイパーリンク" xfId="1296" builtinId="9" hidden="1"/>
    <cellStyle name="表示済みのハイパーリンク" xfId="1297" builtinId="9" hidden="1"/>
    <cellStyle name="表示済みのハイパーリンク" xfId="1298" builtinId="9" hidden="1"/>
    <cellStyle name="表示済みのハイパーリンク" xfId="1299" builtinId="9" hidden="1"/>
    <cellStyle name="表示済みのハイパーリンク" xfId="1300" builtinId="9" hidden="1"/>
    <cellStyle name="表示済みのハイパーリンク" xfId="1301" builtinId="9" hidden="1"/>
    <cellStyle name="表示済みのハイパーリンク" xfId="1302" builtinId="9" hidden="1"/>
    <cellStyle name="表示済みのハイパーリンク" xfId="1303" builtinId="9" hidden="1"/>
    <cellStyle name="表示済みのハイパーリンク" xfId="1304" builtinId="9" hidden="1"/>
    <cellStyle name="表示済みのハイパーリンク" xfId="1305" builtinId="9" hidden="1"/>
    <cellStyle name="表示済みのハイパーリンク" xfId="1306" builtinId="9" hidden="1"/>
    <cellStyle name="表示済みのハイパーリンク" xfId="1307" builtinId="9" hidden="1"/>
    <cellStyle name="表示済みのハイパーリンク" xfId="1308" builtinId="9" hidden="1"/>
    <cellStyle name="表示済みのハイパーリンク" xfId="1309" builtinId="9" hidden="1"/>
    <cellStyle name="表示済みのハイパーリンク" xfId="1310" builtinId="9" hidden="1"/>
    <cellStyle name="表示済みのハイパーリンク" xfId="1311" builtinId="9" hidden="1"/>
    <cellStyle name="表示済みのハイパーリンク" xfId="1312" builtinId="9" hidden="1"/>
    <cellStyle name="表示済みのハイパーリンク" xfId="1313" builtinId="9" hidden="1"/>
    <cellStyle name="表示済みのハイパーリンク" xfId="1314" builtinId="9" hidden="1"/>
    <cellStyle name="表示済みのハイパーリンク" xfId="1315" builtinId="9" hidden="1"/>
    <cellStyle name="表示済みのハイパーリンク" xfId="1316" builtinId="9" hidden="1"/>
    <cellStyle name="表示済みのハイパーリンク" xfId="1317" builtinId="9" hidden="1"/>
    <cellStyle name="表示済みのハイパーリンク" xfId="1318" builtinId="9" hidden="1"/>
    <cellStyle name="表示済みのハイパーリンク" xfId="1319" builtinId="9" hidden="1"/>
    <cellStyle name="表示済みのハイパーリンク" xfId="1320" builtinId="9" hidden="1"/>
    <cellStyle name="表示済みのハイパーリンク" xfId="1321" builtinId="9" hidden="1"/>
    <cellStyle name="表示済みのハイパーリンク" xfId="1322" builtinId="9" hidden="1"/>
    <cellStyle name="表示済みのハイパーリンク" xfId="1323" builtinId="9" hidden="1"/>
    <cellStyle name="表示済みのハイパーリンク" xfId="1324" builtinId="9" hidden="1"/>
    <cellStyle name="表示済みのハイパーリンク" xfId="1325" builtinId="9" hidden="1"/>
    <cellStyle name="表示済みのハイパーリンク" xfId="1326" builtinId="9" hidden="1"/>
    <cellStyle name="表示済みのハイパーリンク" xfId="1327" builtinId="9" hidden="1"/>
    <cellStyle name="表示済みのハイパーリンク" xfId="1328" builtinId="9" hidden="1"/>
    <cellStyle name="表示済みのハイパーリンク" xfId="1329" builtinId="9" hidden="1"/>
    <cellStyle name="表示済みのハイパーリンク" xfId="1330" builtinId="9" hidden="1"/>
    <cellStyle name="表示済みのハイパーリンク" xfId="1331" builtinId="9" hidden="1"/>
    <cellStyle name="表示済みのハイパーリンク" xfId="1332" builtinId="9" hidden="1"/>
    <cellStyle name="表示済みのハイパーリンク" xfId="1333" builtinId="9" hidden="1"/>
    <cellStyle name="表示済みのハイパーリンク" xfId="1334" builtinId="9" hidden="1"/>
    <cellStyle name="表示済みのハイパーリンク" xfId="1335" builtinId="9" hidden="1"/>
    <cellStyle name="表示済みのハイパーリンク" xfId="1336" builtinId="9" hidden="1"/>
    <cellStyle name="表示済みのハイパーリンク" xfId="1337" builtinId="9" hidden="1"/>
    <cellStyle name="表示済みのハイパーリンク" xfId="1338" builtinId="9" hidden="1"/>
    <cellStyle name="表示済みのハイパーリンク" xfId="1339" builtinId="9" hidden="1"/>
    <cellStyle name="表示済みのハイパーリンク" xfId="1340" builtinId="9" hidden="1"/>
    <cellStyle name="表示済みのハイパーリンク" xfId="1341" builtinId="9" hidden="1"/>
    <cellStyle name="表示済みのハイパーリンク" xfId="1342" builtinId="9" hidden="1"/>
    <cellStyle name="表示済みのハイパーリンク" xfId="1343" builtinId="9" hidden="1"/>
    <cellStyle name="表示済みのハイパーリンク" xfId="1344" builtinId="9" hidden="1"/>
    <cellStyle name="表示済みのハイパーリンク" xfId="1345" builtinId="9" hidden="1"/>
    <cellStyle name="表示済みのハイパーリンク" xfId="1346" builtinId="9" hidden="1"/>
    <cellStyle name="表示済みのハイパーリンク" xfId="1347" builtinId="9" hidden="1"/>
    <cellStyle name="表示済みのハイパーリンク" xfId="1348" builtinId="9" hidden="1"/>
    <cellStyle name="表示済みのハイパーリンク" xfId="1349" builtinId="9" hidden="1"/>
    <cellStyle name="表示済みのハイパーリンク" xfId="1350" builtinId="9" hidden="1"/>
    <cellStyle name="表示済みのハイパーリンク" xfId="1351" builtinId="9" hidden="1"/>
    <cellStyle name="表示済みのハイパーリンク" xfId="1352" builtinId="9" hidden="1"/>
    <cellStyle name="表示済みのハイパーリンク" xfId="1353" builtinId="9" hidden="1"/>
    <cellStyle name="表示済みのハイパーリンク" xfId="1354" builtinId="9" hidden="1"/>
    <cellStyle name="表示済みのハイパーリンク" xfId="1355" builtinId="9" hidden="1"/>
    <cellStyle name="表示済みのハイパーリンク" xfId="1356" builtinId="9" hidden="1"/>
    <cellStyle name="表示済みのハイパーリンク" xfId="1357" builtinId="9" hidden="1"/>
    <cellStyle name="表示済みのハイパーリンク" xfId="1358" builtinId="9" hidden="1"/>
    <cellStyle name="表示済みのハイパーリンク" xfId="1359" builtinId="9" hidden="1"/>
    <cellStyle name="表示済みのハイパーリンク" xfId="1360" builtinId="9" hidden="1"/>
    <cellStyle name="表示済みのハイパーリンク" xfId="1361" builtinId="9" hidden="1"/>
    <cellStyle name="表示済みのハイパーリンク" xfId="1362" builtinId="9" hidden="1"/>
    <cellStyle name="表示済みのハイパーリンク" xfId="1363" builtinId="9" hidden="1"/>
    <cellStyle name="表示済みのハイパーリンク" xfId="1364" builtinId="9" hidden="1"/>
    <cellStyle name="表示済みのハイパーリンク" xfId="1365" builtinId="9" hidden="1"/>
    <cellStyle name="表示済みのハイパーリンク" xfId="1366" builtinId="9" hidden="1"/>
    <cellStyle name="表示済みのハイパーリンク" xfId="1367" builtinId="9" hidden="1"/>
    <cellStyle name="表示済みのハイパーリンク" xfId="1368" builtinId="9" hidden="1"/>
    <cellStyle name="表示済みのハイパーリンク" xfId="1369" builtinId="9" hidden="1"/>
    <cellStyle name="表示済みのハイパーリンク" xfId="1370" builtinId="9" hidden="1"/>
    <cellStyle name="表示済みのハイパーリンク" xfId="1371" builtinId="9" hidden="1"/>
    <cellStyle name="表示済みのハイパーリンク" xfId="1372" builtinId="9" hidden="1"/>
    <cellStyle name="表示済みのハイパーリンク" xfId="1373" builtinId="9" hidden="1"/>
    <cellStyle name="表示済みのハイパーリンク" xfId="1374" builtinId="9" hidden="1"/>
    <cellStyle name="表示済みのハイパーリンク" xfId="1375" builtinId="9" hidden="1"/>
    <cellStyle name="表示済みのハイパーリンク" xfId="1376" builtinId="9" hidden="1"/>
    <cellStyle name="表示済みのハイパーリンク" xfId="1377" builtinId="9" hidden="1"/>
    <cellStyle name="表示済みのハイパーリンク" xfId="1378" builtinId="9" hidden="1"/>
    <cellStyle name="表示済みのハイパーリンク" xfId="1379" builtinId="9" hidden="1"/>
    <cellStyle name="表示済みのハイパーリンク" xfId="1380" builtinId="9" hidden="1"/>
    <cellStyle name="表示済みのハイパーリンク" xfId="1381" builtinId="9" hidden="1"/>
    <cellStyle name="表示済みのハイパーリンク" xfId="1382" builtinId="9" hidden="1"/>
    <cellStyle name="表示済みのハイパーリンク" xfId="1383" builtinId="9" hidden="1"/>
    <cellStyle name="表示済みのハイパーリンク" xfId="1384" builtinId="9" hidden="1"/>
    <cellStyle name="表示済みのハイパーリンク" xfId="1385" builtinId="9" hidden="1"/>
    <cellStyle name="表示済みのハイパーリンク" xfId="1386" builtinId="9" hidden="1"/>
    <cellStyle name="表示済みのハイパーリンク" xfId="1387" builtinId="9" hidden="1"/>
    <cellStyle name="表示済みのハイパーリンク" xfId="1388" builtinId="9" hidden="1"/>
    <cellStyle name="表示済みのハイパーリンク" xfId="1389" builtinId="9" hidden="1"/>
    <cellStyle name="表示済みのハイパーリンク" xfId="1390" builtinId="9" hidden="1"/>
    <cellStyle name="表示済みのハイパーリンク" xfId="1391" builtinId="9" hidden="1"/>
    <cellStyle name="表示済みのハイパーリンク" xfId="1392" builtinId="9" hidden="1"/>
    <cellStyle name="表示済みのハイパーリンク" xfId="1393" builtinId="9" hidden="1"/>
    <cellStyle name="表示済みのハイパーリンク" xfId="1394" builtinId="9" hidden="1"/>
    <cellStyle name="表示済みのハイパーリンク" xfId="1395" builtinId="9" hidden="1"/>
    <cellStyle name="表示済みのハイパーリンク" xfId="1396" builtinId="9" hidden="1"/>
    <cellStyle name="表示済みのハイパーリンク" xfId="1397" builtinId="9" hidden="1"/>
    <cellStyle name="表示済みのハイパーリンク" xfId="1398" builtinId="9" hidden="1"/>
    <cellStyle name="表示済みのハイパーリンク" xfId="1399" builtinId="9" hidden="1"/>
    <cellStyle name="表示済みのハイパーリンク" xfId="1400" builtinId="9" hidden="1"/>
    <cellStyle name="表示済みのハイパーリンク" xfId="1401" builtinId="9" hidden="1"/>
    <cellStyle name="表示済みのハイパーリンク" xfId="1402" builtinId="9" hidden="1"/>
    <cellStyle name="表示済みのハイパーリンク" xfId="1403" builtinId="9" hidden="1"/>
    <cellStyle name="表示済みのハイパーリンク" xfId="1404" builtinId="9" hidden="1"/>
    <cellStyle name="表示済みのハイパーリンク" xfId="1405" builtinId="9" hidden="1"/>
    <cellStyle name="表示済みのハイパーリンク" xfId="1406" builtinId="9" hidden="1"/>
    <cellStyle name="表示済みのハイパーリンク" xfId="1407" builtinId="9" hidden="1"/>
    <cellStyle name="表示済みのハイパーリンク" xfId="1408" builtinId="9" hidden="1"/>
    <cellStyle name="表示済みのハイパーリンク" xfId="1409" builtinId="9" hidden="1"/>
    <cellStyle name="表示済みのハイパーリンク" xfId="1410" builtinId="9" hidden="1"/>
    <cellStyle name="表示済みのハイパーリンク" xfId="1411" builtinId="9" hidden="1"/>
    <cellStyle name="表示済みのハイパーリンク" xfId="1412" builtinId="9" hidden="1"/>
    <cellStyle name="表示済みのハイパーリンク" xfId="1413" builtinId="9" hidden="1"/>
    <cellStyle name="表示済みのハイパーリンク" xfId="1414" builtinId="9" hidden="1"/>
    <cellStyle name="表示済みのハイパーリンク" xfId="1415" builtinId="9" hidden="1"/>
    <cellStyle name="表示済みのハイパーリンク" xfId="1416" builtinId="9" hidden="1"/>
    <cellStyle name="表示済みのハイパーリンク" xfId="1417" builtinId="9" hidden="1"/>
    <cellStyle name="表示済みのハイパーリンク" xfId="1418" builtinId="9" hidden="1"/>
    <cellStyle name="表示済みのハイパーリンク" xfId="1419" builtinId="9" hidden="1"/>
    <cellStyle name="表示済みのハイパーリンク" xfId="1420" builtinId="9" hidden="1"/>
    <cellStyle name="表示済みのハイパーリンク" xfId="1421" builtinId="9" hidden="1"/>
    <cellStyle name="表示済みのハイパーリンク" xfId="1422" builtinId="9" hidden="1"/>
    <cellStyle name="表示済みのハイパーリンク" xfId="1423" builtinId="9" hidden="1"/>
    <cellStyle name="表示済みのハイパーリンク" xfId="1424" builtinId="9" hidden="1"/>
    <cellStyle name="表示済みのハイパーリンク" xfId="1425" builtinId="9" hidden="1"/>
    <cellStyle name="表示済みのハイパーリンク" xfId="1426" builtinId="9" hidden="1"/>
    <cellStyle name="表示済みのハイパーリンク" xfId="1427" builtinId="9" hidden="1"/>
    <cellStyle name="表示済みのハイパーリンク" xfId="1428" builtinId="9" hidden="1"/>
    <cellStyle name="表示済みのハイパーリンク" xfId="1429" builtinId="9" hidden="1"/>
    <cellStyle name="表示済みのハイパーリンク" xfId="1430" builtinId="9" hidden="1"/>
    <cellStyle name="表示済みのハイパーリンク" xfId="1431" builtinId="9" hidden="1"/>
    <cellStyle name="表示済みのハイパーリンク" xfId="1432" builtinId="9" hidden="1"/>
    <cellStyle name="表示済みのハイパーリンク" xfId="1433" builtinId="9" hidden="1"/>
    <cellStyle name="表示済みのハイパーリンク" xfId="1434" builtinId="9" hidden="1"/>
    <cellStyle name="表示済みのハイパーリンク" xfId="1435" builtinId="9" hidden="1"/>
    <cellStyle name="表示済みのハイパーリンク" xfId="1436" builtinId="9" hidden="1"/>
    <cellStyle name="表示済みのハイパーリンク" xfId="1437" builtinId="9" hidden="1"/>
    <cellStyle name="表示済みのハイパーリンク" xfId="1438" builtinId="9" hidden="1"/>
    <cellStyle name="表示済みのハイパーリンク" xfId="1439" builtinId="9" hidden="1"/>
    <cellStyle name="表示済みのハイパーリンク" xfId="1440" builtinId="9" hidden="1"/>
    <cellStyle name="表示済みのハイパーリンク" xfId="1441" builtinId="9" hidden="1"/>
    <cellStyle name="表示済みのハイパーリンク" xfId="1442" builtinId="9" hidden="1"/>
    <cellStyle name="表示済みのハイパーリンク" xfId="1443" builtinId="9" hidden="1"/>
    <cellStyle name="表示済みのハイパーリンク" xfId="1444" builtinId="9" hidden="1"/>
    <cellStyle name="表示済みのハイパーリンク" xfId="1445" builtinId="9" hidden="1"/>
    <cellStyle name="表示済みのハイパーリンク" xfId="1446" builtinId="9" hidden="1"/>
    <cellStyle name="表示済みのハイパーリンク" xfId="1447" builtinId="9" hidden="1"/>
    <cellStyle name="表示済みのハイパーリンク" xfId="1448" builtinId="9" hidden="1"/>
    <cellStyle name="表示済みのハイパーリンク" xfId="1449" builtinId="9" hidden="1"/>
    <cellStyle name="表示済みのハイパーリンク" xfId="1450" builtinId="9" hidden="1"/>
    <cellStyle name="表示済みのハイパーリンク" xfId="1451" builtinId="9" hidden="1"/>
    <cellStyle name="表示済みのハイパーリンク" xfId="1452" builtinId="9" hidden="1"/>
    <cellStyle name="表示済みのハイパーリンク" xfId="1453" builtinId="9" hidden="1"/>
    <cellStyle name="表示済みのハイパーリンク" xfId="1454" builtinId="9" hidden="1"/>
    <cellStyle name="表示済みのハイパーリンク" xfId="1455" builtinId="9" hidden="1"/>
    <cellStyle name="表示済みのハイパーリンク" xfId="1456" builtinId="9" hidden="1"/>
    <cellStyle name="表示済みのハイパーリンク" xfId="1457" builtinId="9" hidden="1"/>
    <cellStyle name="表示済みのハイパーリンク" xfId="1458" builtinId="9" hidden="1"/>
    <cellStyle name="表示済みのハイパーリンク" xfId="1459" builtinId="9" hidden="1"/>
    <cellStyle name="表示済みのハイパーリンク" xfId="1460" builtinId="9" hidden="1"/>
    <cellStyle name="表示済みのハイパーリンク" xfId="1461" builtinId="9" hidden="1"/>
    <cellStyle name="表示済みのハイパーリンク" xfId="1462" builtinId="9" hidden="1"/>
    <cellStyle name="表示済みのハイパーリンク" xfId="1463" builtinId="9" hidden="1"/>
    <cellStyle name="表示済みのハイパーリンク" xfId="1464" builtinId="9" hidden="1"/>
    <cellStyle name="表示済みのハイパーリンク" xfId="1465" builtinId="9" hidden="1"/>
    <cellStyle name="表示済みのハイパーリンク" xfId="1466" builtinId="9" hidden="1"/>
    <cellStyle name="表示済みのハイパーリンク" xfId="1467" builtinId="9" hidden="1"/>
    <cellStyle name="表示済みのハイパーリンク" xfId="1468" builtinId="9" hidden="1"/>
    <cellStyle name="表示済みのハイパーリンク" xfId="1469" builtinId="9" hidden="1"/>
    <cellStyle name="表示済みのハイパーリンク" xfId="1470" builtinId="9" hidden="1"/>
    <cellStyle name="表示済みのハイパーリンク" xfId="1471" builtinId="9" hidden="1"/>
    <cellStyle name="表示済みのハイパーリンク" xfId="1472" builtinId="9" hidden="1"/>
    <cellStyle name="表示済みのハイパーリンク" xfId="1473" builtinId="9" hidden="1"/>
    <cellStyle name="表示済みのハイパーリンク" xfId="1474" builtinId="9" hidden="1"/>
    <cellStyle name="表示済みのハイパーリンク" xfId="1475" builtinId="9" hidden="1"/>
    <cellStyle name="表示済みのハイパーリンク" xfId="1476" builtinId="9" hidden="1"/>
    <cellStyle name="表示済みのハイパーリンク" xfId="1477" builtinId="9" hidden="1"/>
    <cellStyle name="表示済みのハイパーリンク" xfId="1478" builtinId="9" hidden="1"/>
    <cellStyle name="表示済みのハイパーリンク" xfId="1479" builtinId="9" hidden="1"/>
    <cellStyle name="表示済みのハイパーリンク" xfId="1480" builtinId="9" hidden="1"/>
    <cellStyle name="表示済みのハイパーリンク" xfId="1481" builtinId="9" hidden="1"/>
    <cellStyle name="表示済みのハイパーリンク" xfId="1482" builtinId="9" hidden="1"/>
    <cellStyle name="表示済みのハイパーリンク" xfId="1483" builtinId="9" hidden="1"/>
    <cellStyle name="表示済みのハイパーリンク" xfId="1484" builtinId="9" hidden="1"/>
    <cellStyle name="表示済みのハイパーリンク" xfId="1485" builtinId="9" hidden="1"/>
    <cellStyle name="表示済みのハイパーリンク" xfId="1486" builtinId="9" hidden="1"/>
    <cellStyle name="表示済みのハイパーリンク" xfId="1487" builtinId="9" hidden="1"/>
    <cellStyle name="表示済みのハイパーリンク" xfId="1488" builtinId="9" hidden="1"/>
    <cellStyle name="表示済みのハイパーリンク" xfId="1489" builtinId="9" hidden="1"/>
    <cellStyle name="表示済みのハイパーリンク" xfId="1490" builtinId="9" hidden="1"/>
    <cellStyle name="表示済みのハイパーリンク" xfId="1491" builtinId="9" hidden="1"/>
    <cellStyle name="表示済みのハイパーリンク" xfId="1492" builtinId="9" hidden="1"/>
    <cellStyle name="表示済みのハイパーリンク" xfId="1493" builtinId="9" hidden="1"/>
    <cellStyle name="表示済みのハイパーリンク" xfId="1494" builtinId="9" hidden="1"/>
    <cellStyle name="表示済みのハイパーリンク" xfId="1495" builtinId="9" hidden="1"/>
    <cellStyle name="表示済みのハイパーリンク" xfId="1496" builtinId="9" hidden="1"/>
    <cellStyle name="表示済みのハイパーリンク" xfId="1497" builtinId="9" hidden="1"/>
    <cellStyle name="表示済みのハイパーリンク" xfId="1498" builtinId="9" hidden="1"/>
    <cellStyle name="表示済みのハイパーリンク" xfId="1499" builtinId="9" hidden="1"/>
    <cellStyle name="表示済みのハイパーリンク" xfId="1500" builtinId="9" hidden="1"/>
    <cellStyle name="表示済みのハイパーリンク" xfId="1501" builtinId="9" hidden="1"/>
    <cellStyle name="表示済みのハイパーリンク" xfId="1502" builtinId="9" hidden="1"/>
    <cellStyle name="表示済みのハイパーリンク" xfId="1503" builtinId="9" hidden="1"/>
    <cellStyle name="表示済みのハイパーリンク" xfId="1504" builtinId="9" hidden="1"/>
    <cellStyle name="表示済みのハイパーリンク" xfId="1505" builtinId="9" hidden="1"/>
    <cellStyle name="表示済みのハイパーリンク" xfId="1506" builtinId="9" hidden="1"/>
    <cellStyle name="表示済みのハイパーリンク" xfId="1507" builtinId="9" hidden="1"/>
    <cellStyle name="表示済みのハイパーリンク" xfId="1508" builtinId="9" hidden="1"/>
    <cellStyle name="表示済みのハイパーリンク" xfId="1509" builtinId="9" hidden="1"/>
    <cellStyle name="表示済みのハイパーリンク" xfId="1510" builtinId="9" hidden="1"/>
    <cellStyle name="表示済みのハイパーリンク" xfId="1511" builtinId="9" hidden="1"/>
    <cellStyle name="表示済みのハイパーリンク" xfId="1512" builtinId="9" hidden="1"/>
    <cellStyle name="表示済みのハイパーリンク" xfId="1513" builtinId="9" hidden="1"/>
    <cellStyle name="表示済みのハイパーリンク" xfId="1514" builtinId="9" hidden="1"/>
    <cellStyle name="表示済みのハイパーリンク" xfId="1515" builtinId="9" hidden="1"/>
    <cellStyle name="表示済みのハイパーリンク" xfId="1516" builtinId="9" hidden="1"/>
    <cellStyle name="表示済みのハイパーリンク" xfId="1517" builtinId="9" hidden="1"/>
    <cellStyle name="表示済みのハイパーリンク" xfId="1518" builtinId="9" hidden="1"/>
    <cellStyle name="表示済みのハイパーリンク" xfId="1519" builtinId="9" hidden="1"/>
    <cellStyle name="表示済みのハイパーリンク" xfId="1520" builtinId="9" hidden="1"/>
    <cellStyle name="表示済みのハイパーリンク" xfId="1521" builtinId="9" hidden="1"/>
    <cellStyle name="表示済みのハイパーリンク" xfId="1522" builtinId="9" hidden="1"/>
    <cellStyle name="表示済みのハイパーリンク" xfId="1523" builtinId="9" hidden="1"/>
    <cellStyle name="表示済みのハイパーリンク" xfId="1524" builtinId="9" hidden="1"/>
    <cellStyle name="表示済みのハイパーリンク" xfId="1525" builtinId="9" hidden="1"/>
    <cellStyle name="表示済みのハイパーリンク" xfId="1526" builtinId="9" hidden="1"/>
    <cellStyle name="表示済みのハイパーリンク" xfId="1527" builtinId="9" hidden="1"/>
    <cellStyle name="表示済みのハイパーリンク" xfId="1528" builtinId="9" hidden="1"/>
    <cellStyle name="表示済みのハイパーリンク" xfId="1529" builtinId="9" hidden="1"/>
    <cellStyle name="表示済みのハイパーリンク" xfId="1530" builtinId="9" hidden="1"/>
    <cellStyle name="表示済みのハイパーリンク" xfId="1531" builtinId="9" hidden="1"/>
    <cellStyle name="表示済みのハイパーリンク" xfId="1532" builtinId="9" hidden="1"/>
    <cellStyle name="表示済みのハイパーリンク" xfId="1533" builtinId="9" hidden="1"/>
    <cellStyle name="表示済みのハイパーリンク" xfId="1534" builtinId="9" hidden="1"/>
    <cellStyle name="表示済みのハイパーリンク" xfId="1535" builtinId="9" hidden="1"/>
    <cellStyle name="表示済みのハイパーリンク" xfId="1536" builtinId="9" hidden="1"/>
    <cellStyle name="表示済みのハイパーリンク" xfId="1537" builtinId="9" hidden="1"/>
    <cellStyle name="表示済みのハイパーリンク" xfId="1538" builtinId="9" hidden="1"/>
    <cellStyle name="表示済みのハイパーリンク" xfId="1539" builtinId="9" hidden="1"/>
    <cellStyle name="表示済みのハイパーリンク" xfId="1540" builtinId="9" hidden="1"/>
    <cellStyle name="表示済みのハイパーリンク" xfId="1541" builtinId="9" hidden="1"/>
    <cellStyle name="表示済みのハイパーリンク" xfId="1542" builtinId="9" hidden="1"/>
    <cellStyle name="表示済みのハイパーリンク" xfId="1543" builtinId="9" hidden="1"/>
    <cellStyle name="表示済みのハイパーリンク" xfId="1544" builtinId="9" hidden="1"/>
    <cellStyle name="表示済みのハイパーリンク" xfId="1545" builtinId="9" hidden="1"/>
    <cellStyle name="表示済みのハイパーリンク" xfId="1546" builtinId="9" hidden="1"/>
    <cellStyle name="表示済みのハイパーリンク" xfId="1547" builtinId="9" hidden="1"/>
    <cellStyle name="表示済みのハイパーリンク" xfId="1548" builtinId="9" hidden="1"/>
    <cellStyle name="表示済みのハイパーリンク" xfId="1549" builtinId="9" hidden="1"/>
    <cellStyle name="表示済みのハイパーリンク" xfId="1550" builtinId="9" hidden="1"/>
    <cellStyle name="表示済みのハイパーリンク" xfId="1551" builtinId="9" hidden="1"/>
    <cellStyle name="表示済みのハイパーリンク" xfId="1552" builtinId="9" hidden="1"/>
    <cellStyle name="表示済みのハイパーリンク" xfId="1553" builtinId="9" hidden="1"/>
    <cellStyle name="表示済みのハイパーリンク" xfId="1554" builtinId="9" hidden="1"/>
    <cellStyle name="表示済みのハイパーリンク" xfId="1555" builtinId="9" hidden="1"/>
    <cellStyle name="表示済みのハイパーリンク" xfId="1556" builtinId="9" hidden="1"/>
  </cellStyles>
  <dxfs count="0"/>
  <tableStyles count="0" defaultTableStyle="TableStyleMedium9" defaultPivotStyle="PivotStyleMedium4"/>
  <colors>
    <mruColors>
      <color rgb="FF1DA0F2"/>
      <color rgb="FFF7F8FD"/>
      <color rgb="FFDCE0F2"/>
      <color rgb="FFB2BADB"/>
      <color rgb="FFFFF9C9"/>
      <color rgb="FFFFCEC9"/>
      <color rgb="FFF7FEF7"/>
      <color rgb="FFDFF7DE"/>
      <color rgb="FFBBE9B8"/>
      <color rgb="FFFFE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989446054836155E-2"/>
          <c:y val="9.8042986060112983E-2"/>
          <c:w val="0.92041317115909083"/>
          <c:h val="0.785695202699903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'02_データ計算'!$G$5:$G$5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DFF7DE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'02_データ計算'!$H$3:$T$3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'02_データ計算'!$H$5:$T$5</c:f>
              <c:numCache>
                <c:formatCode>#,##0;"△ "#,##0</c:formatCode>
                <c:ptCount val="13"/>
                <c:pt idx="0">
                  <c:v>277571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8D-1244-AA2A-71C128D50334}"/>
            </c:ext>
          </c:extLst>
        </c:ser>
        <c:ser>
          <c:idx val="0"/>
          <c:order val="1"/>
          <c:tx>
            <c:strRef>
              <c:f>'02_データ計算'!$G$4:$G$4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BBE9B8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F8D-1244-AA2A-71C128D50334}"/>
              </c:ext>
            </c:extLst>
          </c:dPt>
          <c:dLbls>
            <c:delete val="1"/>
          </c:dLbls>
          <c:cat>
            <c:numRef>
              <c:f>'02_データ計算'!$H$3:$T$3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'02_データ計算'!$H$4:$T$4</c:f>
              <c:numCache>
                <c:formatCode>#,##0;"△ "#,##0</c:formatCode>
                <c:ptCount val="13"/>
                <c:pt idx="0">
                  <c:v>455210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8D-1244-AA2A-71C128D50334}"/>
            </c:ext>
          </c:extLst>
        </c:ser>
        <c:ser>
          <c:idx val="4"/>
          <c:order val="2"/>
          <c:tx>
            <c:strRef>
              <c:f>'02_データ計算'!$G$8:$G$8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rgbClr val="F7FEF7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'02_データ計算'!$H$3:$T$3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'02_データ計算'!$H$8:$T$8</c:f>
              <c:numCache>
                <c:formatCode>#,##0;"△ "#,##0</c:formatCode>
                <c:ptCount val="13"/>
                <c:pt idx="1">
                  <c:v>511433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8D-1244-AA2A-71C128D50334}"/>
            </c:ext>
          </c:extLst>
        </c:ser>
        <c:ser>
          <c:idx val="3"/>
          <c:order val="3"/>
          <c:tx>
            <c:strRef>
              <c:f>'02_データ計算'!$G$7:$G$7</c:f>
              <c:strCache>
                <c:ptCount val="1"/>
                <c:pt idx="0">
                  <c:v>固定負債</c:v>
                </c:pt>
              </c:strCache>
            </c:strRef>
          </c:tx>
          <c:spPr>
            <a:solidFill>
              <a:srgbClr val="DFF7DE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'02_データ計算'!$H$3:$T$3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'02_データ計算'!$H$7:$T$7</c:f>
              <c:numCache>
                <c:formatCode>#,##0;"△ "#,##0</c:formatCode>
                <c:ptCount val="13"/>
                <c:pt idx="1">
                  <c:v>45428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8D-1244-AA2A-71C128D50334}"/>
            </c:ext>
          </c:extLst>
        </c:ser>
        <c:ser>
          <c:idx val="2"/>
          <c:order val="4"/>
          <c:tx>
            <c:strRef>
              <c:f>'02_データ計算'!$G$6:$G$6</c:f>
              <c:strCache>
                <c:ptCount val="1"/>
                <c:pt idx="0">
                  <c:v>流動負債</c:v>
                </c:pt>
              </c:strCache>
            </c:strRef>
          </c:tx>
          <c:spPr>
            <a:solidFill>
              <a:srgbClr val="BBE9B8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F8D-1244-AA2A-71C128D50334}"/>
              </c:ext>
            </c:extLst>
          </c:dPt>
          <c:dLbls>
            <c:delete val="1"/>
          </c:dLbls>
          <c:cat>
            <c:numRef>
              <c:f>'02_データ計算'!$H$3:$T$3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'02_データ計算'!$H$6:$T$6</c:f>
              <c:numCache>
                <c:formatCode>#,##0;"△ "#,##0</c:formatCode>
                <c:ptCount val="13"/>
                <c:pt idx="1">
                  <c:v>175920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8D-1244-AA2A-71C128D50334}"/>
            </c:ext>
          </c:extLst>
        </c:ser>
        <c:ser>
          <c:idx val="6"/>
          <c:order val="5"/>
          <c:tx>
            <c:strRef>
              <c:f>'02_データ計算'!$G$9:$G$9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FFCE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'02_データ計算'!$H$3:$T$3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'02_データ計算'!$H$9:$T$9</c:f>
              <c:numCache>
                <c:formatCode>#,##0;"△ "#,##0</c:formatCode>
                <c:ptCount val="13"/>
                <c:pt idx="8">
                  <c:v>740903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8D-1244-AA2A-71C128D50334}"/>
            </c:ext>
          </c:extLst>
        </c:ser>
        <c:ser>
          <c:idx val="8"/>
          <c:order val="6"/>
          <c:tx>
            <c:strRef>
              <c:f>'02_データ計算'!$G$11:$G$11</c:f>
              <c:strCache>
                <c:ptCount val="1"/>
                <c:pt idx="0">
                  <c:v>売上総利益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'02_データ計算'!$H$3:$T$3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'02_データ計算'!$H$11:$T$11</c:f>
              <c:numCache>
                <c:formatCode>#,##0;"△ "#,##0</c:formatCode>
                <c:ptCount val="13"/>
                <c:pt idx="7">
                  <c:v>282006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F8D-1244-AA2A-71C128D50334}"/>
            </c:ext>
          </c:extLst>
        </c:ser>
        <c:ser>
          <c:idx val="7"/>
          <c:order val="7"/>
          <c:tx>
            <c:strRef>
              <c:f>'02_データ計算'!$G$10:$G$10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'02_データ計算'!$H$3:$T$3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'02_データ計算'!$H$10:$T$10</c:f>
              <c:numCache>
                <c:formatCode>#,##0;"△ "#,##0</c:formatCode>
                <c:ptCount val="13"/>
                <c:pt idx="7">
                  <c:v>458897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F8D-1244-AA2A-71C128D50334}"/>
            </c:ext>
          </c:extLst>
        </c:ser>
        <c:ser>
          <c:idx val="9"/>
          <c:order val="8"/>
          <c:tx>
            <c:strRef>
              <c:f>'02_データ計算'!$G$13:$G$13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F8D-1244-AA2A-71C128D50334}"/>
              </c:ext>
            </c:extLst>
          </c:dPt>
          <c:dLbls>
            <c:delete val="1"/>
          </c:dLbls>
          <c:cat>
            <c:numRef>
              <c:f>'02_データ計算'!$H$3:$T$3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'02_データ計算'!$H$13:$T$13</c:f>
              <c:numCache>
                <c:formatCode>#,##0;"△ "#,##0</c:formatCode>
                <c:ptCount val="13"/>
                <c:pt idx="6">
                  <c:v>84654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F8D-1244-AA2A-71C128D50334}"/>
            </c:ext>
          </c:extLst>
        </c:ser>
        <c:ser>
          <c:idx val="5"/>
          <c:order val="9"/>
          <c:tx>
            <c:strRef>
              <c:f>'02_データ計算'!$G$12:$G$12</c:f>
              <c:strCache>
                <c:ptCount val="1"/>
                <c:pt idx="0">
                  <c:v>販管費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F8D-1244-AA2A-71C128D50334}"/>
              </c:ext>
            </c:extLst>
          </c:dPt>
          <c:dLbls>
            <c:delete val="1"/>
          </c:dLbls>
          <c:cat>
            <c:numRef>
              <c:f>'02_データ計算'!$H$3:$T$3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'02_データ計算'!$H$12:$T$12</c:f>
              <c:numCache>
                <c:formatCode>#,##0;"△ "#,##0</c:formatCode>
                <c:ptCount val="13"/>
                <c:pt idx="6">
                  <c:v>197352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8D-1244-AA2A-71C128D50334}"/>
            </c:ext>
          </c:extLst>
        </c:ser>
        <c:ser>
          <c:idx val="10"/>
          <c:order val="10"/>
          <c:tx>
            <c:strRef>
              <c:f>'02_データ計算'!$G$15:$G$15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'02_データ計算'!$H$3:$T$3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'02_データ計算'!$H$15:$T$15</c:f>
              <c:numCache>
                <c:formatCode>#,##0;"△ "#,##0</c:formatCode>
                <c:ptCount val="13"/>
                <c:pt idx="5">
                  <c:v>87612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F8D-1244-AA2A-71C128D50334}"/>
            </c:ext>
          </c:extLst>
        </c:ser>
        <c:ser>
          <c:idx val="11"/>
          <c:order val="11"/>
          <c:tx>
            <c:strRef>
              <c:f>'02_データ計算'!$G$14:$G$14</c:f>
              <c:strCache>
                <c:ptCount val="1"/>
                <c:pt idx="0">
                  <c:v>営業外損益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'02_データ計算'!$H$3:$T$3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'02_データ計算'!$H$14:$T$14</c:f>
              <c:numCache>
                <c:formatCode>#,##0;"△ "#,##0</c:formatCode>
                <c:ptCount val="13"/>
                <c:pt idx="5">
                  <c:v>2958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F8D-1244-AA2A-71C128D50334}"/>
            </c:ext>
          </c:extLst>
        </c:ser>
        <c:ser>
          <c:idx val="12"/>
          <c:order val="12"/>
          <c:tx>
            <c:strRef>
              <c:f>'02_データ計算'!$G$17:$G$17</c:f>
              <c:strCache>
                <c:ptCount val="1"/>
                <c:pt idx="0">
                  <c:v>税引前利益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'02_データ計算'!$H$3:$T$3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'02_データ計算'!$H$17:$T$17</c:f>
              <c:numCache>
                <c:formatCode>#,##0;"△ "#,##0</c:formatCode>
                <c:ptCount val="13"/>
                <c:pt idx="4">
                  <c:v>71940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F8D-1244-AA2A-71C128D50334}"/>
            </c:ext>
          </c:extLst>
        </c:ser>
        <c:ser>
          <c:idx val="16"/>
          <c:order val="13"/>
          <c:tx>
            <c:strRef>
              <c:f>'02_データ計算'!$G$16:$G$16</c:f>
              <c:strCache>
                <c:ptCount val="1"/>
                <c:pt idx="0">
                  <c:v>特別損益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'02_データ計算'!$H$3:$T$3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'02_データ計算'!$H$16:$T$16</c:f>
              <c:numCache>
                <c:formatCode>#,##0;"△ "#,##0</c:formatCode>
                <c:ptCount val="13"/>
                <c:pt idx="4">
                  <c:v>-15672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F8D-1244-AA2A-71C128D50334}"/>
            </c:ext>
          </c:extLst>
        </c:ser>
        <c:ser>
          <c:idx val="14"/>
          <c:order val="14"/>
          <c:tx>
            <c:strRef>
              <c:f>'02_データ計算'!$G$19:$G$19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FFE8E5"/>
            </a:solidFill>
            <a:ln w="9525" cmpd="sng"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'02_データ計算'!$H$3:$T$3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'02_データ計算'!$H$19:$T$19</c:f>
              <c:numCache>
                <c:formatCode>#,##0;"△ "#,##0</c:formatCode>
                <c:ptCount val="13"/>
                <c:pt idx="3">
                  <c:v>48865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F8D-1244-AA2A-71C128D50334}"/>
            </c:ext>
          </c:extLst>
        </c:ser>
        <c:ser>
          <c:idx val="13"/>
          <c:order val="15"/>
          <c:tx>
            <c:strRef>
              <c:f>'02_データ計算'!$G$18:$G$18</c:f>
              <c:strCache>
                <c:ptCount val="1"/>
                <c:pt idx="0">
                  <c:v>法人税等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'02_データ計算'!$H$3:$T$3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'02_データ計算'!$H$18:$T$18</c:f>
              <c:numCache>
                <c:formatCode>#,##0;"△ "#,##0</c:formatCode>
                <c:ptCount val="13"/>
                <c:pt idx="3">
                  <c:v>23074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F8D-1244-AA2A-71C128D50334}"/>
            </c:ext>
          </c:extLst>
        </c:ser>
        <c:ser>
          <c:idx val="18"/>
          <c:order val="16"/>
          <c:tx>
            <c:strRef>
              <c:f>'02_データ計算'!$G$20:$G$20</c:f>
              <c:strCache>
                <c:ptCount val="1"/>
                <c:pt idx="0">
                  <c:v>営業CF</c:v>
                </c:pt>
              </c:strCache>
            </c:strRef>
          </c:tx>
          <c:spPr>
            <a:solidFill>
              <a:srgbClr val="B2BADB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0F8D-1244-AA2A-71C128D50334}"/>
              </c:ext>
            </c:extLst>
          </c:dPt>
          <c:dLbls>
            <c:delete val="1"/>
          </c:dLbls>
          <c:cat>
            <c:numRef>
              <c:f>'02_データ計算'!$H$3:$T$3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'02_データ計算'!$H$20:$T$20</c:f>
              <c:numCache>
                <c:formatCode>#,##0;"△ "#,##0</c:formatCode>
                <c:ptCount val="13"/>
                <c:pt idx="10">
                  <c:v>60483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F8D-1244-AA2A-71C128D50334}"/>
            </c:ext>
          </c:extLst>
        </c:ser>
        <c:ser>
          <c:idx val="17"/>
          <c:order val="17"/>
          <c:tx>
            <c:strRef>
              <c:f>'02_データ計算'!$G$21:$G$21</c:f>
              <c:strCache>
                <c:ptCount val="1"/>
                <c:pt idx="0">
                  <c:v>投資CF</c:v>
                </c:pt>
              </c:strCache>
            </c:strRef>
          </c:tx>
          <c:spPr>
            <a:solidFill>
              <a:srgbClr val="DCE0F2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'02_データ計算'!$H$3:$T$3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'02_データ計算'!$H$21:$T$21</c:f>
              <c:numCache>
                <c:formatCode>#,##0;"△ "#,##0</c:formatCode>
                <c:ptCount val="13"/>
                <c:pt idx="11">
                  <c:v>-29771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F8D-1244-AA2A-71C128D50334}"/>
            </c:ext>
          </c:extLst>
        </c:ser>
        <c:ser>
          <c:idx val="15"/>
          <c:order val="18"/>
          <c:tx>
            <c:strRef>
              <c:f>'02_データ計算'!$G$22:$G$22</c:f>
              <c:strCache>
                <c:ptCount val="1"/>
                <c:pt idx="0">
                  <c:v>財務CF</c:v>
                </c:pt>
              </c:strCache>
            </c:strRef>
          </c:tx>
          <c:spPr>
            <a:solidFill>
              <a:srgbClr val="F7F8FD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'02_データ計算'!$H$3:$T$3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'02_データ計算'!$H$22:$T$22</c:f>
              <c:numCache>
                <c:formatCode>#,##0;"△ "#,##0</c:formatCode>
                <c:ptCount val="13"/>
                <c:pt idx="12">
                  <c:v>-19037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F8D-1244-AA2A-71C128D503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2116218824"/>
        <c:axId val="2116221912"/>
      </c:barChart>
      <c:catAx>
        <c:axId val="211621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333333"/>
            </a:solidFill>
          </a:ln>
        </c:spPr>
        <c:txPr>
          <a:bodyPr/>
          <a:lstStyle/>
          <a:p>
            <a:pPr>
              <a:defRPr sz="2000">
                <a:solidFill>
                  <a:schemeClr val="tx1"/>
                </a:solidFill>
                <a:latin typeface="Helvetica" pitchFamily="2" charset="0"/>
              </a:defRPr>
            </a:pPr>
            <a:endParaRPr lang="ja-JP"/>
          </a:p>
        </c:txPr>
        <c:crossAx val="2116221912"/>
        <c:crosses val="autoZero"/>
        <c:auto val="0"/>
        <c:lblAlgn val="ctr"/>
        <c:lblOffset val="100"/>
        <c:noMultiLvlLbl val="0"/>
      </c:catAx>
      <c:valAx>
        <c:axId val="2116221912"/>
        <c:scaling>
          <c:orientation val="minMax"/>
        </c:scaling>
        <c:delete val="0"/>
        <c:axPos val="l"/>
        <c:numFmt formatCode="#,##0;&quot;△ &quot;#,##0" sourceLinked="0"/>
        <c:majorTickMark val="out"/>
        <c:minorTickMark val="none"/>
        <c:tickLblPos val="nextTo"/>
        <c:spPr>
          <a:ln>
            <a:solidFill>
              <a:srgbClr val="333333"/>
            </a:solidFill>
          </a:ln>
        </c:spPr>
        <c:txPr>
          <a:bodyPr/>
          <a:lstStyle/>
          <a:p>
            <a:pPr>
              <a:defRPr sz="1800" b="0" i="0">
                <a:latin typeface="Helvetica Light" panose="020B0403020202020204" pitchFamily="34" charset="0"/>
                <a:ea typeface="ヒラギノ角ゴシック W0"/>
                <a:cs typeface="ヒラギノ角ゴシック W0"/>
              </a:defRPr>
            </a:pPr>
            <a:endParaRPr lang="ja-JP"/>
          </a:p>
        </c:txPr>
        <c:crossAx val="2116218824"/>
        <c:crosses val="autoZero"/>
        <c:crossBetween val="between"/>
      </c:valAx>
      <c:spPr>
        <a:effectLst/>
      </c:spPr>
    </c:plotArea>
    <c:plotVisOnly val="1"/>
    <c:dispBlanksAs val="span"/>
    <c:showDLblsOverMax val="0"/>
  </c:chart>
  <c:spPr>
    <a:noFill/>
    <a:ln>
      <a:noFill/>
    </a:ln>
  </c:spPr>
  <c:txPr>
    <a:bodyPr/>
    <a:lstStyle/>
    <a:p>
      <a:pPr>
        <a:defRPr sz="1050">
          <a:latin typeface="ヒラギノ角ゴ Pro W3"/>
          <a:ea typeface="ヒラギノ角ゴ Pro W3"/>
          <a:cs typeface="ヒラギノ角ゴ Pro W3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264450443320497E-2"/>
          <c:y val="9.8043022386859566E-2"/>
          <c:w val="0.91774019411660746"/>
          <c:h val="0.7856952026999030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'02_データ計算'!$G$207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F7FEF7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1C-434A-A955-6571E3E59DBE}"/>
              </c:ext>
            </c:extLst>
          </c:dPt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'02_データ計算'!$H$205:$AF$205</c:f>
              <c:numCache>
                <c:formatCode>General</c:formatCode>
                <c:ptCount val="25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2">
                  <c:v>7974</c:v>
                </c:pt>
                <c:pt idx="24">
                  <c:v>9684</c:v>
                </c:pt>
              </c:numCache>
            </c:numRef>
          </c:cat>
          <c:val>
            <c:numRef>
              <c:f>'02_データ計算'!$H$207:$AF$207</c:f>
              <c:numCache>
                <c:formatCode>General</c:formatCode>
                <c:ptCount val="25"/>
                <c:pt idx="0" formatCode="#,##0;&quot;△ &quot;#,##0">
                  <c:v>37.879120774146706</c:v>
                </c:pt>
                <c:pt idx="3" formatCode="#,##0;&quot;△ &quot;#,##0">
                  <c:v>17.431846919267421</c:v>
                </c:pt>
                <c:pt idx="6" formatCode="#,##0;&quot;△ &quot;#,##0">
                  <c:v>15.624851254224382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1C-434A-A955-6571E3E59DBE}"/>
            </c:ext>
          </c:extLst>
        </c:ser>
        <c:ser>
          <c:idx val="1"/>
          <c:order val="1"/>
          <c:tx>
            <c:strRef>
              <c:f>'02_データ計算'!$G$206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BBE9B8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'02_データ計算'!$H$205:$AF$205</c:f>
              <c:numCache>
                <c:formatCode>General</c:formatCode>
                <c:ptCount val="25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2">
                  <c:v>7974</c:v>
                </c:pt>
                <c:pt idx="24">
                  <c:v>9684</c:v>
                </c:pt>
              </c:numCache>
            </c:numRef>
          </c:cat>
          <c:val>
            <c:numRef>
              <c:f>'02_データ計算'!$H$206:$AF$206</c:f>
              <c:numCache>
                <c:formatCode>General</c:formatCode>
                <c:ptCount val="25"/>
                <c:pt idx="0" formatCode="#,##0;&quot;△ &quot;#,##0">
                  <c:v>62.120879225853287</c:v>
                </c:pt>
                <c:pt idx="3" formatCode="#,##0;&quot;△ &quot;#,##0">
                  <c:v>82.568153080732571</c:v>
                </c:pt>
                <c:pt idx="6" formatCode="#,##0;&quot;△ &quot;#,##0">
                  <c:v>84.375148745775618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1C-434A-A955-6571E3E59DBE}"/>
            </c:ext>
          </c:extLst>
        </c:ser>
        <c:ser>
          <c:idx val="6"/>
          <c:order val="2"/>
          <c:tx>
            <c:strRef>
              <c:f>'02_データ計算'!$G$210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rgbClr val="F7FEF7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'02_データ計算'!$H$205:$AF$205</c:f>
              <c:numCache>
                <c:formatCode>General</c:formatCode>
                <c:ptCount val="25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2">
                  <c:v>7974</c:v>
                </c:pt>
                <c:pt idx="24">
                  <c:v>9684</c:v>
                </c:pt>
              </c:numCache>
            </c:numRef>
          </c:cat>
          <c:val>
            <c:numRef>
              <c:f>'02_データ計算'!$H$210:$AF$210</c:f>
              <c:numCache>
                <c:formatCode>#,##0;"△ "#,##0</c:formatCode>
                <c:ptCount val="25"/>
                <c:pt idx="1">
                  <c:v>69.793430779455264</c:v>
                </c:pt>
                <c:pt idx="4">
                  <c:v>76.611262253684941</c:v>
                </c:pt>
                <c:pt idx="7">
                  <c:v>72.373149602551294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1C-434A-A955-6571E3E59DBE}"/>
            </c:ext>
          </c:extLst>
        </c:ser>
        <c:ser>
          <c:idx val="4"/>
          <c:order val="3"/>
          <c:tx>
            <c:strRef>
              <c:f>'02_データ計算'!$G$209</c:f>
              <c:strCache>
                <c:ptCount val="1"/>
                <c:pt idx="0">
                  <c:v>固定負債</c:v>
                </c:pt>
              </c:strCache>
            </c:strRef>
          </c:tx>
          <c:spPr>
            <a:solidFill>
              <a:srgbClr val="DFF7DE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'02_データ計算'!$H$205:$AF$205</c:f>
              <c:numCache>
                <c:formatCode>General</c:formatCode>
                <c:ptCount val="25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2">
                  <c:v>7974</c:v>
                </c:pt>
                <c:pt idx="24">
                  <c:v>9684</c:v>
                </c:pt>
              </c:numCache>
            </c:numRef>
          </c:cat>
          <c:val>
            <c:numRef>
              <c:f>'02_データ計算'!$H$209:$AF$209</c:f>
              <c:numCache>
                <c:formatCode>#,##0;"△ "#,##0</c:formatCode>
                <c:ptCount val="25"/>
                <c:pt idx="1">
                  <c:v>6.1993965454890345</c:v>
                </c:pt>
                <c:pt idx="4">
                  <c:v>1.8787723490416717</c:v>
                </c:pt>
                <c:pt idx="7">
                  <c:v>3.7248917130753485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1C-434A-A955-6571E3E59DBE}"/>
            </c:ext>
          </c:extLst>
        </c:ser>
        <c:ser>
          <c:idx val="3"/>
          <c:order val="4"/>
          <c:tx>
            <c:strRef>
              <c:f>'02_データ計算'!$G$208</c:f>
              <c:strCache>
                <c:ptCount val="1"/>
                <c:pt idx="0">
                  <c:v>流動負債</c:v>
                </c:pt>
              </c:strCache>
            </c:strRef>
          </c:tx>
          <c:spPr>
            <a:solidFill>
              <a:srgbClr val="BBE9B8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'02_データ計算'!$H$205:$AF$205</c:f>
              <c:numCache>
                <c:formatCode>General</c:formatCode>
                <c:ptCount val="25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2">
                  <c:v>7974</c:v>
                </c:pt>
                <c:pt idx="24">
                  <c:v>9684</c:v>
                </c:pt>
              </c:numCache>
            </c:numRef>
          </c:cat>
          <c:val>
            <c:numRef>
              <c:f>'02_データ計算'!$H$208:$AF$208</c:f>
              <c:numCache>
                <c:formatCode>#,##0;"△ "#,##0</c:formatCode>
                <c:ptCount val="25"/>
                <c:pt idx="1">
                  <c:v>24.007172675055713</c:v>
                </c:pt>
                <c:pt idx="4">
                  <c:v>21.509965397273383</c:v>
                </c:pt>
                <c:pt idx="7">
                  <c:v>23.901958684373366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1C-434A-A955-6571E3E59DBE}"/>
            </c:ext>
          </c:extLst>
        </c:ser>
        <c:ser>
          <c:idx val="7"/>
          <c:order val="5"/>
          <c:tx>
            <c:strRef>
              <c:f>'02_データ計算'!$G$211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FFCE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'02_データ計算'!$H$205:$AF$205</c:f>
              <c:numCache>
                <c:formatCode>General</c:formatCode>
                <c:ptCount val="25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2">
                  <c:v>7974</c:v>
                </c:pt>
                <c:pt idx="24">
                  <c:v>9684</c:v>
                </c:pt>
              </c:numCache>
            </c:numRef>
          </c:cat>
          <c:val>
            <c:numRef>
              <c:f>'02_データ計算'!$H$211:$AF$211</c:f>
              <c:numCache>
                <c:formatCode>General</c:formatCode>
                <c:ptCount val="25"/>
                <c:pt idx="11" formatCode="#,##0;&quot;△ &quot;#,##0">
                  <c:v>100</c:v>
                </c:pt>
                <c:pt idx="14" formatCode="#,##0;&quot;△ &quot;#,##0">
                  <c:v>100</c:v>
                </c:pt>
                <c:pt idx="17" formatCode="#,##0;&quot;△ &quot;#,##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1C-434A-A955-6571E3E59DBE}"/>
            </c:ext>
          </c:extLst>
        </c:ser>
        <c:ser>
          <c:idx val="5"/>
          <c:order val="6"/>
          <c:tx>
            <c:strRef>
              <c:f>'02_データ計算'!$G$213</c:f>
              <c:strCache>
                <c:ptCount val="1"/>
                <c:pt idx="0">
                  <c:v>売上総利益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31C-434A-A955-6571E3E59DBE}"/>
              </c:ext>
            </c:extLst>
          </c:dPt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'02_データ計算'!$H$205:$AF$205</c:f>
              <c:numCache>
                <c:formatCode>General</c:formatCode>
                <c:ptCount val="25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2">
                  <c:v>7974</c:v>
                </c:pt>
                <c:pt idx="24">
                  <c:v>9684</c:v>
                </c:pt>
              </c:numCache>
            </c:numRef>
          </c:cat>
          <c:val>
            <c:numRef>
              <c:f>'02_データ計算'!$H$213:$AF$213</c:f>
              <c:numCache>
                <c:formatCode>General</c:formatCode>
                <c:ptCount val="25"/>
              </c:numCache>
            </c:numRef>
          </c:val>
          <c:extLst>
            <c:ext xmlns:c16="http://schemas.microsoft.com/office/drawing/2014/chart" uri="{C3380CC4-5D6E-409C-BE32-E72D297353CC}">
              <c16:uniqueId val="{0000000D-531C-434A-A955-6571E3E59DBE}"/>
            </c:ext>
          </c:extLst>
        </c:ser>
        <c:ser>
          <c:idx val="11"/>
          <c:order val="7"/>
          <c:tx>
            <c:strRef>
              <c:f>'02_データ計算'!$G$215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'02_データ計算'!$H$205:$AF$205</c:f>
              <c:numCache>
                <c:formatCode>General</c:formatCode>
                <c:ptCount val="25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2">
                  <c:v>7974</c:v>
                </c:pt>
                <c:pt idx="24">
                  <c:v>9684</c:v>
                </c:pt>
              </c:numCache>
            </c:numRef>
          </c:cat>
          <c:val>
            <c:numRef>
              <c:f>'02_データ計算'!$H$215:$AF$215</c:f>
              <c:numCache>
                <c:formatCode>General</c:formatCode>
                <c:ptCount val="25"/>
                <c:pt idx="10" formatCode="#,##0;&quot;△ &quot;#,##0">
                  <c:v>11.425787181317933</c:v>
                </c:pt>
                <c:pt idx="13" formatCode="#,##0;&quot;△ &quot;#,##0">
                  <c:v>36.422272884911678</c:v>
                </c:pt>
                <c:pt idx="16" formatCode="#,##0;&quot;△ &quot;#,##0">
                  <c:v>14.649116476008325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31C-434A-A955-6571E3E59DBE}"/>
            </c:ext>
          </c:extLst>
        </c:ser>
        <c:ser>
          <c:idx val="9"/>
          <c:order val="8"/>
          <c:tx>
            <c:strRef>
              <c:f>'02_データ計算'!$G$214</c:f>
              <c:strCache>
                <c:ptCount val="1"/>
                <c:pt idx="0">
                  <c:v>販管費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31C-434A-A955-6571E3E59DBE}"/>
              </c:ext>
            </c:extLst>
          </c:dPt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'02_データ計算'!$H$205:$AF$205</c:f>
              <c:numCache>
                <c:formatCode>General</c:formatCode>
                <c:ptCount val="25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2">
                  <c:v>7974</c:v>
                </c:pt>
                <c:pt idx="24">
                  <c:v>9684</c:v>
                </c:pt>
              </c:numCache>
            </c:numRef>
          </c:cat>
          <c:val>
            <c:numRef>
              <c:f>'02_データ計算'!$H$214:$AF$214</c:f>
              <c:numCache>
                <c:formatCode>General</c:formatCode>
                <c:ptCount val="25"/>
                <c:pt idx="10" formatCode="#,##0;&quot;△ &quot;#,##0">
                  <c:v>26.63668523409947</c:v>
                </c:pt>
                <c:pt idx="13" formatCode="#,##0;&quot;△ &quot;#,##0">
                  <c:v>18.752409162492683</c:v>
                </c:pt>
                <c:pt idx="16" formatCode="#,##0;&quot;△ &quot;#,##0">
                  <c:v>33.675556036712258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31C-434A-A955-6571E3E59DBE}"/>
            </c:ext>
          </c:extLst>
        </c:ser>
        <c:ser>
          <c:idx val="8"/>
          <c:order val="9"/>
          <c:tx>
            <c:strRef>
              <c:f>'02_データ計算'!$G$212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'02_データ計算'!$H$205:$AF$205</c:f>
              <c:numCache>
                <c:formatCode>General</c:formatCode>
                <c:ptCount val="25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2">
                  <c:v>7974</c:v>
                </c:pt>
                <c:pt idx="24">
                  <c:v>9684</c:v>
                </c:pt>
              </c:numCache>
            </c:numRef>
          </c:cat>
          <c:val>
            <c:numRef>
              <c:f>'02_データ計算'!$H$212:$AF$212</c:f>
              <c:numCache>
                <c:formatCode>General</c:formatCode>
                <c:ptCount val="25"/>
                <c:pt idx="10" formatCode="#,##0;&quot;△ &quot;#,##0">
                  <c:v>61.937527584582597</c:v>
                </c:pt>
                <c:pt idx="13" formatCode="#,##0;&quot;△ &quot;#,##0">
                  <c:v>44.82531795259564</c:v>
                </c:pt>
                <c:pt idx="16" formatCode="#,##0;&quot;△ &quot;#,##0">
                  <c:v>51.675327487279418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31C-434A-A955-6571E3E59DBE}"/>
            </c:ext>
          </c:extLst>
        </c:ser>
        <c:ser>
          <c:idx val="16"/>
          <c:order val="10"/>
          <c:tx>
            <c:strRef>
              <c:f>'02_データ計算'!$G$217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'02_データ計算'!$H$205:$AF$205</c:f>
              <c:numCache>
                <c:formatCode>General</c:formatCode>
                <c:ptCount val="25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2">
                  <c:v>7974</c:v>
                </c:pt>
                <c:pt idx="24">
                  <c:v>9684</c:v>
                </c:pt>
              </c:numCache>
            </c:numRef>
          </c:cat>
          <c:val>
            <c:numRef>
              <c:f>'02_データ計算'!$H$217:$AF$217</c:f>
              <c:numCache>
                <c:formatCode>General</c:formatCode>
                <c:ptCount val="25"/>
              </c:numCache>
            </c:numRef>
          </c:val>
          <c:extLst>
            <c:ext xmlns:c16="http://schemas.microsoft.com/office/drawing/2014/chart" uri="{C3380CC4-5D6E-409C-BE32-E72D297353CC}">
              <c16:uniqueId val="{00000012-531C-434A-A955-6571E3E59DBE}"/>
            </c:ext>
          </c:extLst>
        </c:ser>
        <c:ser>
          <c:idx val="10"/>
          <c:order val="11"/>
          <c:tx>
            <c:strRef>
              <c:f>'02_データ計算'!$G$216</c:f>
              <c:strCache>
                <c:ptCount val="1"/>
                <c:pt idx="0">
                  <c:v>営業外損益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'02_データ計算'!$H$205:$AF$205</c:f>
              <c:numCache>
                <c:formatCode>General</c:formatCode>
                <c:ptCount val="25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2">
                  <c:v>7974</c:v>
                </c:pt>
                <c:pt idx="24">
                  <c:v>9684</c:v>
                </c:pt>
              </c:numCache>
            </c:numRef>
          </c:cat>
          <c:val>
            <c:numRef>
              <c:f>'02_データ計算'!$H$216:$AF$216</c:f>
              <c:numCache>
                <c:formatCode>General</c:formatCode>
                <c:ptCount val="25"/>
              </c:numCache>
            </c:numRef>
          </c:val>
          <c:extLst>
            <c:ext xmlns:c16="http://schemas.microsoft.com/office/drawing/2014/chart" uri="{C3380CC4-5D6E-409C-BE32-E72D297353CC}">
              <c16:uniqueId val="{00000011-531C-434A-A955-6571E3E59DBE}"/>
            </c:ext>
          </c:extLst>
        </c:ser>
        <c:ser>
          <c:idx val="13"/>
          <c:order val="12"/>
          <c:tx>
            <c:strRef>
              <c:f>'02_データ計算'!$G$219</c:f>
              <c:strCache>
                <c:ptCount val="1"/>
                <c:pt idx="0">
                  <c:v>税引前利益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'02_データ計算'!$H$205:$AF$205</c:f>
              <c:numCache>
                <c:formatCode>General</c:formatCode>
                <c:ptCount val="25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2">
                  <c:v>7974</c:v>
                </c:pt>
                <c:pt idx="24">
                  <c:v>9684</c:v>
                </c:pt>
              </c:numCache>
            </c:numRef>
          </c:cat>
          <c:val>
            <c:numRef>
              <c:f>'02_データ計算'!$H$219:$AF$219</c:f>
              <c:numCache>
                <c:formatCode>General</c:formatCode>
                <c:ptCount val="25"/>
              </c:numCache>
            </c:numRef>
          </c:val>
          <c:extLst>
            <c:ext xmlns:c16="http://schemas.microsoft.com/office/drawing/2014/chart" uri="{C3380CC4-5D6E-409C-BE32-E72D297353CC}">
              <c16:uniqueId val="{00000014-531C-434A-A955-6571E3E59DBE}"/>
            </c:ext>
          </c:extLst>
        </c:ser>
        <c:ser>
          <c:idx val="12"/>
          <c:order val="13"/>
          <c:tx>
            <c:strRef>
              <c:f>'02_データ計算'!$G$218</c:f>
              <c:strCache>
                <c:ptCount val="1"/>
                <c:pt idx="0">
                  <c:v>特別損益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'02_データ計算'!$H$205:$AF$205</c:f>
              <c:numCache>
                <c:formatCode>General</c:formatCode>
                <c:ptCount val="25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2">
                  <c:v>7974</c:v>
                </c:pt>
                <c:pt idx="24">
                  <c:v>9684</c:v>
                </c:pt>
              </c:numCache>
            </c:numRef>
          </c:cat>
          <c:val>
            <c:numRef>
              <c:f>'02_データ計算'!$H$218:$AF$218</c:f>
              <c:numCache>
                <c:formatCode>General</c:formatCode>
                <c:ptCount val="25"/>
              </c:numCache>
            </c:numRef>
          </c:val>
          <c:extLst>
            <c:ext xmlns:c16="http://schemas.microsoft.com/office/drawing/2014/chart" uri="{C3380CC4-5D6E-409C-BE32-E72D297353CC}">
              <c16:uniqueId val="{00000013-531C-434A-A955-6571E3E59DBE}"/>
            </c:ext>
          </c:extLst>
        </c:ser>
        <c:ser>
          <c:idx val="18"/>
          <c:order val="14"/>
          <c:tx>
            <c:strRef>
              <c:f>'02_データ計算'!$G$221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F7F8FD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531C-434A-A955-6571E3E59DBE}"/>
              </c:ext>
            </c:extLst>
          </c:dPt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'02_データ計算'!$H$205:$AF$205</c:f>
              <c:numCache>
                <c:formatCode>General</c:formatCode>
                <c:ptCount val="25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2">
                  <c:v>7974</c:v>
                </c:pt>
                <c:pt idx="24">
                  <c:v>9684</c:v>
                </c:pt>
              </c:numCache>
            </c:numRef>
          </c:cat>
          <c:val>
            <c:numRef>
              <c:f>'02_データ計算'!$H$221:$AF$221</c:f>
              <c:numCache>
                <c:formatCode>General</c:formatCode>
                <c:ptCount val="25"/>
              </c:numCache>
            </c:numRef>
          </c:val>
          <c:extLst>
            <c:ext xmlns:c16="http://schemas.microsoft.com/office/drawing/2014/chart" uri="{C3380CC4-5D6E-409C-BE32-E72D297353CC}">
              <c16:uniqueId val="{00000017-531C-434A-A955-6571E3E59DBE}"/>
            </c:ext>
          </c:extLst>
        </c:ser>
        <c:ser>
          <c:idx val="14"/>
          <c:order val="15"/>
          <c:tx>
            <c:strRef>
              <c:f>'02_データ計算'!$G$220</c:f>
              <c:strCache>
                <c:ptCount val="1"/>
                <c:pt idx="0">
                  <c:v>法人税等</c:v>
                </c:pt>
              </c:strCache>
            </c:strRef>
          </c:tx>
          <c:spPr>
            <a:solidFill>
              <a:srgbClr val="FFF9C9"/>
            </a:solidFill>
            <a:ln w="9525" cmpd="sng"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'02_データ計算'!$H$205:$AF$205</c:f>
              <c:numCache>
                <c:formatCode>General</c:formatCode>
                <c:ptCount val="25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2">
                  <c:v>7974</c:v>
                </c:pt>
                <c:pt idx="24">
                  <c:v>9684</c:v>
                </c:pt>
              </c:numCache>
            </c:numRef>
          </c:cat>
          <c:val>
            <c:numRef>
              <c:f>'02_データ計算'!$H$220:$AF$220</c:f>
              <c:numCache>
                <c:formatCode>General</c:formatCode>
                <c:ptCount val="25"/>
              </c:numCache>
            </c:numRef>
          </c:val>
          <c:extLst>
            <c:ext xmlns:c16="http://schemas.microsoft.com/office/drawing/2014/chart" uri="{C3380CC4-5D6E-409C-BE32-E72D297353CC}">
              <c16:uniqueId val="{00000015-531C-434A-A955-6571E3E59DBE}"/>
            </c:ext>
          </c:extLst>
        </c:ser>
        <c:ser>
          <c:idx val="19"/>
          <c:order val="16"/>
          <c:tx>
            <c:strRef>
              <c:f>'02_データ計算'!$G$224</c:f>
              <c:strCache>
                <c:ptCount val="1"/>
                <c:pt idx="0">
                  <c:v>財務CF</c:v>
                </c:pt>
              </c:strCache>
            </c:strRef>
          </c:tx>
          <c:spPr>
            <a:solidFill>
              <a:srgbClr val="F7F8FD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'02_データ計算'!$H$205:$AF$205</c:f>
              <c:numCache>
                <c:formatCode>General</c:formatCode>
                <c:ptCount val="25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2">
                  <c:v>7974</c:v>
                </c:pt>
                <c:pt idx="24">
                  <c:v>9684</c:v>
                </c:pt>
              </c:numCache>
            </c:numRef>
          </c:cat>
          <c:val>
            <c:numRef>
              <c:f>'02_データ計算'!$H$224:$AF$224</c:f>
              <c:numCache>
                <c:formatCode>General</c:formatCode>
                <c:ptCount val="25"/>
                <c:pt idx="20" formatCode="#,##0;&quot;△ &quot;#,##0">
                  <c:v>17.418634654271621</c:v>
                </c:pt>
                <c:pt idx="22" formatCode="#,##0;&quot;△ &quot;#,##0">
                  <c:v>20.659469232505668</c:v>
                </c:pt>
                <c:pt idx="24" formatCode="#,##0;&quot;△ &quot;#,##0">
                  <c:v>13.762474636630916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531C-434A-A955-6571E3E59DBE}"/>
            </c:ext>
          </c:extLst>
        </c:ser>
        <c:ser>
          <c:idx val="15"/>
          <c:order val="17"/>
          <c:tx>
            <c:strRef>
              <c:f>'02_データ計算'!$G$223</c:f>
              <c:strCache>
                <c:ptCount val="1"/>
                <c:pt idx="0">
                  <c:v>投資CF</c:v>
                </c:pt>
              </c:strCache>
            </c:strRef>
          </c:tx>
          <c:spPr>
            <a:solidFill>
              <a:srgbClr val="DCE0F2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'02_データ計算'!$H$205:$AF$205</c:f>
              <c:numCache>
                <c:formatCode>General</c:formatCode>
                <c:ptCount val="25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2">
                  <c:v>7974</c:v>
                </c:pt>
                <c:pt idx="24">
                  <c:v>9684</c:v>
                </c:pt>
              </c:numCache>
            </c:numRef>
          </c:cat>
          <c:val>
            <c:numRef>
              <c:f>'02_データ計算'!$H$223:$AF$223</c:f>
              <c:numCache>
                <c:formatCode>General</c:formatCode>
                <c:ptCount val="25"/>
                <c:pt idx="20" formatCode="#,##0;&quot;△ &quot;#,##0">
                  <c:v>27.240120412476781</c:v>
                </c:pt>
                <c:pt idx="22" formatCode="#,##0;&quot;△ &quot;#,##0">
                  <c:v>14.469725311235862</c:v>
                </c:pt>
                <c:pt idx="24" formatCode="#,##0;&quot;△ &quot;#,##0">
                  <c:v>13.770756553066379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31C-434A-A955-6571E3E59DBE}"/>
            </c:ext>
          </c:extLst>
        </c:ser>
        <c:ser>
          <c:idx val="17"/>
          <c:order val="18"/>
          <c:tx>
            <c:strRef>
              <c:f>'02_データ計算'!$G$222</c:f>
              <c:strCache>
                <c:ptCount val="1"/>
                <c:pt idx="0">
                  <c:v>営業CF</c:v>
                </c:pt>
              </c:strCache>
            </c:strRef>
          </c:tx>
          <c:spPr>
            <a:solidFill>
              <a:srgbClr val="B2BADB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'02_データ計算'!$H$205:$AF$205</c:f>
              <c:numCache>
                <c:formatCode>General</c:formatCode>
                <c:ptCount val="25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2">
                  <c:v>7974</c:v>
                </c:pt>
                <c:pt idx="24">
                  <c:v>9684</c:v>
                </c:pt>
              </c:numCache>
            </c:numRef>
          </c:cat>
          <c:val>
            <c:numRef>
              <c:f>'02_データ計算'!$H$222:$AF$222</c:f>
              <c:numCache>
                <c:formatCode>General</c:formatCode>
                <c:ptCount val="25"/>
                <c:pt idx="20" formatCode="#,##0;&quot;△ &quot;#,##0">
                  <c:v>55.341244933251602</c:v>
                </c:pt>
                <c:pt idx="22" formatCode="#,##0;&quot;△ &quot;#,##0">
                  <c:v>64.870805456258466</c:v>
                </c:pt>
                <c:pt idx="24" formatCode="#,##0;&quot;△ &quot;#,##0">
                  <c:v>72.46676881030271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31C-434A-A955-6571E3E59DB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2116218824"/>
        <c:axId val="2116221912"/>
      </c:barChart>
      <c:catAx>
        <c:axId val="211621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333333"/>
            </a:solidFill>
          </a:ln>
        </c:spPr>
        <c:txPr>
          <a:bodyPr/>
          <a:lstStyle/>
          <a:p>
            <a:pPr>
              <a:defRPr sz="2000"/>
            </a:pPr>
            <a:endParaRPr lang="ja-JP"/>
          </a:p>
        </c:txPr>
        <c:crossAx val="2116221912"/>
        <c:crosses val="autoZero"/>
        <c:auto val="0"/>
        <c:lblAlgn val="ctr"/>
        <c:lblOffset val="100"/>
        <c:tickLblSkip val="1"/>
        <c:noMultiLvlLbl val="0"/>
      </c:catAx>
      <c:valAx>
        <c:axId val="2116221912"/>
        <c:scaling>
          <c:orientation val="minMax"/>
          <c:max val="100"/>
        </c:scaling>
        <c:delete val="0"/>
        <c:axPos val="l"/>
        <c:numFmt formatCode="#,##0;&quot;△ &quot;#,##0" sourceLinked="0"/>
        <c:majorTickMark val="out"/>
        <c:minorTickMark val="none"/>
        <c:tickLblPos val="nextTo"/>
        <c:spPr>
          <a:ln>
            <a:solidFill>
              <a:srgbClr val="333333"/>
            </a:solidFill>
          </a:ln>
        </c:spPr>
        <c:txPr>
          <a:bodyPr/>
          <a:lstStyle/>
          <a:p>
            <a:pPr>
              <a:defRPr sz="1800"/>
            </a:pPr>
            <a:endParaRPr lang="ja-JP"/>
          </a:p>
        </c:txPr>
        <c:crossAx val="2116218824"/>
        <c:crosses val="autoZero"/>
        <c:crossBetween val="between"/>
        <c:majorUnit val="20"/>
      </c:valAx>
      <c:spPr>
        <a:effectLst/>
      </c:spPr>
    </c:plotArea>
    <c:plotVisOnly val="1"/>
    <c:dispBlanksAs val="span"/>
    <c:showDLblsOverMax val="0"/>
  </c:chart>
  <c:spPr>
    <a:noFill/>
    <a:ln>
      <a:noFill/>
    </a:ln>
  </c:spPr>
  <c:txPr>
    <a:bodyPr/>
    <a:lstStyle/>
    <a:p>
      <a:pPr>
        <a:defRPr sz="1050" b="0" i="0">
          <a:latin typeface="Helvetica Light" panose="020B0403020202020204" pitchFamily="34" charset="0"/>
          <a:ea typeface="ヒラギノ角ゴ Pro W3"/>
          <a:cs typeface="ヒラギノ角ゴ Pro W3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264450443320497E-2"/>
          <c:y val="9.8043022386859566E-2"/>
          <c:w val="0.91774019411660746"/>
          <c:h val="0.78569520269990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'02_データ計算'!$G$27:$G$27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DFF7DE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55C-E744-9F99-379E90AD6362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5C-E744-9F99-379E90AD6362}"/>
                </c:ext>
              </c:extLst>
            </c:dLbl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'02_データ計算'!$H$25:$N$25</c:f>
              <c:numCache>
                <c:formatCode>General</c:formatCode>
                <c:ptCount val="7"/>
              </c:numCache>
            </c:numRef>
          </c:cat>
          <c:val>
            <c:numRef>
              <c:f>'02_データ計算'!$H$27:$N$27</c:f>
              <c:numCache>
                <c:formatCode>#,##0;"△ "#,##0</c:formatCode>
                <c:ptCount val="7"/>
                <c:pt idx="0">
                  <c:v>37.879120774146706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5C-E744-9F99-379E90AD6362}"/>
            </c:ext>
          </c:extLst>
        </c:ser>
        <c:ser>
          <c:idx val="1"/>
          <c:order val="1"/>
          <c:tx>
            <c:strRef>
              <c:f>'02_データ計算'!$G$26:$G$26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BBE9B8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'02_データ計算'!$H$25:$N$25</c:f>
              <c:numCache>
                <c:formatCode>General</c:formatCode>
                <c:ptCount val="7"/>
              </c:numCache>
            </c:numRef>
          </c:cat>
          <c:val>
            <c:numRef>
              <c:f>'02_データ計算'!$H$26:$N$26</c:f>
              <c:numCache>
                <c:formatCode>#,##0;"△ "#,##0</c:formatCode>
                <c:ptCount val="7"/>
                <c:pt idx="0">
                  <c:v>62.120879225853287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C-E744-9F99-379E90AD6362}"/>
            </c:ext>
          </c:extLst>
        </c:ser>
        <c:ser>
          <c:idx val="2"/>
          <c:order val="2"/>
          <c:tx>
            <c:strRef>
              <c:f>'02_データ計算'!$G$30:$G$30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rgbClr val="F7FEF7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55C-E744-9F99-379E90AD6362}"/>
              </c:ext>
            </c:extLst>
          </c:dPt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'02_データ計算'!$H$25:$N$25</c:f>
              <c:numCache>
                <c:formatCode>General</c:formatCode>
                <c:ptCount val="7"/>
              </c:numCache>
            </c:numRef>
          </c:cat>
          <c:val>
            <c:numRef>
              <c:f>'02_データ計算'!$H$30:$N$30</c:f>
              <c:numCache>
                <c:formatCode>#,##0;"△ "#,##0</c:formatCode>
                <c:ptCount val="7"/>
                <c:pt idx="1">
                  <c:v>69.793430779455264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5C-E744-9F99-379E90AD6362}"/>
            </c:ext>
          </c:extLst>
        </c:ser>
        <c:ser>
          <c:idx val="3"/>
          <c:order val="3"/>
          <c:tx>
            <c:strRef>
              <c:f>'02_データ計算'!$G$29:$G$29</c:f>
              <c:strCache>
                <c:ptCount val="1"/>
                <c:pt idx="0">
                  <c:v>固定負債</c:v>
                </c:pt>
              </c:strCache>
            </c:strRef>
          </c:tx>
          <c:spPr>
            <a:solidFill>
              <a:srgbClr val="DFF7DE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Lbl>
              <c:idx val="1"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55C-E744-9F99-379E90AD6362}"/>
                </c:ext>
              </c:extLst>
            </c:dLbl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'02_データ計算'!$H$25:$N$25</c:f>
              <c:numCache>
                <c:formatCode>General</c:formatCode>
                <c:ptCount val="7"/>
              </c:numCache>
            </c:numRef>
          </c:cat>
          <c:val>
            <c:numRef>
              <c:f>'02_データ計算'!$H$29:$N$29</c:f>
              <c:numCache>
                <c:formatCode>#,##0;"△ "#,##0</c:formatCode>
                <c:ptCount val="7"/>
                <c:pt idx="1">
                  <c:v>6.1993965454890345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5C-E744-9F99-379E90AD6362}"/>
            </c:ext>
          </c:extLst>
        </c:ser>
        <c:ser>
          <c:idx val="4"/>
          <c:order val="4"/>
          <c:tx>
            <c:strRef>
              <c:f>'02_データ計算'!$G$28:$G$28</c:f>
              <c:strCache>
                <c:ptCount val="1"/>
                <c:pt idx="0">
                  <c:v>流動負債</c:v>
                </c:pt>
              </c:strCache>
            </c:strRef>
          </c:tx>
          <c:spPr>
            <a:solidFill>
              <a:srgbClr val="BBE9B8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'02_データ計算'!$H$25:$N$25</c:f>
              <c:numCache>
                <c:formatCode>General</c:formatCode>
                <c:ptCount val="7"/>
              </c:numCache>
            </c:numRef>
          </c:cat>
          <c:val>
            <c:numRef>
              <c:f>'02_データ計算'!$H$28:$N$28</c:f>
              <c:numCache>
                <c:formatCode>#,##0;"△ "#,##0</c:formatCode>
                <c:ptCount val="7"/>
                <c:pt idx="1">
                  <c:v>24.007172675055713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5C-E744-9F99-379E90AD6362}"/>
            </c:ext>
          </c:extLst>
        </c:ser>
        <c:ser>
          <c:idx val="6"/>
          <c:order val="5"/>
          <c:tx>
            <c:strRef>
              <c:f>'02_データ計算'!$G$31:$G$31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FFCE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&quot;%&quot;;&quot;△&quot;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'02_データ計算'!$H$25:$N$25</c:f>
              <c:numCache>
                <c:formatCode>General</c:formatCode>
                <c:ptCount val="7"/>
              </c:numCache>
            </c:numRef>
          </c:cat>
          <c:val>
            <c:numRef>
              <c:f>'02_データ計算'!$H$31:$N$31</c:f>
              <c:numCache>
                <c:formatCode>#,##0;"△ "#,##0</c:formatCode>
                <c:ptCount val="7"/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55C-E744-9F99-379E90AD6362}"/>
            </c:ext>
          </c:extLst>
        </c:ser>
        <c:ser>
          <c:idx val="7"/>
          <c:order val="6"/>
          <c:tx>
            <c:strRef>
              <c:f>'02_データ計算'!$G$35:$G$35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Lbl>
              <c:idx val="3"/>
              <c:tx>
                <c:rich>
                  <a:bodyPr/>
                  <a:lstStyle/>
                  <a:p>
                    <a:fld id="{5202BC87-B3FB-0A48-AC16-699F0105B178}" type="SERIESNAME">
                      <a:rPr lang="ja-JP" altLang="en-US" b="0" i="0">
                        <a:latin typeface="Helvetica Light" panose="020B0403020202020204" pitchFamily="34" charset="0"/>
                      </a:rPr>
                      <a:pPr/>
                      <a:t>[系列名]</a:t>
                    </a:fld>
                    <a:r>
                      <a:rPr lang="ja-JP" altLang="en-US" b="0" i="0" baseline="0">
                        <a:latin typeface="Helvetica Light" panose="020B0403020202020204" pitchFamily="34" charset="0"/>
                      </a:rPr>
                      <a:t> </a:t>
                    </a:r>
                    <a:fld id="{95827941-E3DC-E940-9EF8-2B57813AB7BD}" type="VALUE">
                      <a:rPr lang="en-US" altLang="ja-JP" b="0" i="0" baseline="0">
                        <a:latin typeface="Helvetica Light" panose="020B0403020202020204" pitchFamily="34" charset="0"/>
                      </a:rPr>
                      <a:pPr/>
                      <a:t>[値]</a:t>
                    </a:fld>
                    <a:endParaRPr lang="ja-JP" altLang="en-US" b="0" i="0" baseline="0">
                      <a:latin typeface="Helvetica Light" panose="020B0403020202020204" pitchFamily="34" charset="0"/>
                    </a:endParaRPr>
                  </a:p>
                </c:rich>
              </c:tx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46-067D-044C-A3B8-ABCCF5E368D3}"/>
                </c:ext>
              </c:extLst>
            </c:dLbl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'02_データ計算'!$H$25:$N$25</c:f>
              <c:numCache>
                <c:formatCode>General</c:formatCode>
                <c:ptCount val="7"/>
              </c:numCache>
            </c:numRef>
          </c:cat>
          <c:val>
            <c:numRef>
              <c:f>'02_データ計算'!$H$35:$N$35</c:f>
              <c:numCache>
                <c:formatCode>#,##0;"△ "#,##0</c:formatCode>
                <c:ptCount val="7"/>
                <c:pt idx="3">
                  <c:v>11.425787181317933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55C-E744-9F99-379E90AD6362}"/>
            </c:ext>
          </c:extLst>
        </c:ser>
        <c:ser>
          <c:idx val="8"/>
          <c:order val="7"/>
          <c:tx>
            <c:strRef>
              <c:f>'02_データ計算'!$G$34:$G$34</c:f>
              <c:strCache>
                <c:ptCount val="1"/>
                <c:pt idx="0">
                  <c:v>販管費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'02_データ計算'!$H$25:$N$25</c:f>
              <c:numCache>
                <c:formatCode>General</c:formatCode>
                <c:ptCount val="7"/>
              </c:numCache>
            </c:numRef>
          </c:cat>
          <c:val>
            <c:numRef>
              <c:f>'02_データ計算'!$H$34:$N$34</c:f>
              <c:numCache>
                <c:formatCode>#,##0;"△ "#,##0</c:formatCode>
                <c:ptCount val="7"/>
                <c:pt idx="3">
                  <c:v>26.63668523409947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55C-E744-9F99-379E90AD6362}"/>
            </c:ext>
          </c:extLst>
        </c:ser>
        <c:ser>
          <c:idx val="5"/>
          <c:order val="8"/>
          <c:tx>
            <c:strRef>
              <c:f>'02_データ計算'!$G$32:$G$32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55C-E744-9F99-379E90AD6362}"/>
              </c:ext>
            </c:extLst>
          </c:dPt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'02_データ計算'!$H$25:$N$25</c:f>
              <c:numCache>
                <c:formatCode>General</c:formatCode>
                <c:ptCount val="7"/>
              </c:numCache>
            </c:numRef>
          </c:cat>
          <c:val>
            <c:numRef>
              <c:f>'02_データ計算'!$H$32:$N$32</c:f>
              <c:numCache>
                <c:formatCode>#,##0;"△ "#,##0</c:formatCode>
                <c:ptCount val="7"/>
                <c:pt idx="3">
                  <c:v>61.937527584582597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55C-E744-9F99-379E90AD6362}"/>
            </c:ext>
          </c:extLst>
        </c:ser>
        <c:ser>
          <c:idx val="9"/>
          <c:order val="9"/>
          <c:tx>
            <c:strRef>
              <c:f>'02_データ計算'!$G$33:$G$33</c:f>
              <c:strCache>
                <c:ptCount val="1"/>
                <c:pt idx="0">
                  <c:v>売上総利益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55C-E744-9F99-379E90AD6362}"/>
              </c:ext>
            </c:extLst>
          </c:dPt>
          <c:dLbls>
            <c:delete val="1"/>
          </c:dLbls>
          <c:cat>
            <c:numRef>
              <c:f>'02_データ計算'!$H$25:$N$25</c:f>
              <c:numCache>
                <c:formatCode>General</c:formatCode>
                <c:ptCount val="7"/>
              </c:numCache>
            </c:numRef>
          </c:cat>
          <c:val>
            <c:numRef>
              <c:f>'02_データ計算'!$H$33:$N$33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B-455C-E744-9F99-379E90AD6362}"/>
            </c:ext>
          </c:extLst>
        </c:ser>
        <c:ser>
          <c:idx val="11"/>
          <c:order val="10"/>
          <c:tx>
            <c:strRef>
              <c:f>'02_データ計算'!$G$36:$G$36</c:f>
              <c:strCache>
                <c:ptCount val="1"/>
                <c:pt idx="0">
                  <c:v>営業外損益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'02_データ計算'!$H$25:$N$25</c:f>
              <c:numCache>
                <c:formatCode>General</c:formatCode>
                <c:ptCount val="7"/>
              </c:numCache>
            </c:numRef>
          </c:cat>
          <c:val>
            <c:numRef>
              <c:f>'02_データ計算'!$H$36:$N$36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E-455C-E744-9F99-379E90AD6362}"/>
            </c:ext>
          </c:extLst>
        </c:ser>
        <c:ser>
          <c:idx val="10"/>
          <c:order val="11"/>
          <c:tx>
            <c:strRef>
              <c:f>'02_データ計算'!$G$37:$G$37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'02_データ計算'!$H$25:$N$25</c:f>
              <c:numCache>
                <c:formatCode>General</c:formatCode>
                <c:ptCount val="7"/>
              </c:numCache>
            </c:numRef>
          </c:cat>
          <c:val>
            <c:numRef>
              <c:f>'02_データ計算'!$H$37:$N$37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F-455C-E744-9F99-379E90AD6362}"/>
            </c:ext>
          </c:extLst>
        </c:ser>
        <c:ser>
          <c:idx val="16"/>
          <c:order val="12"/>
          <c:tx>
            <c:strRef>
              <c:f>'02_データ計算'!$G$38:$G$38</c:f>
              <c:strCache>
                <c:ptCount val="1"/>
                <c:pt idx="0">
                  <c:v>特別損益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'02_データ計算'!$H$25:$N$25</c:f>
              <c:numCache>
                <c:formatCode>General</c:formatCode>
                <c:ptCount val="7"/>
              </c:numCache>
            </c:numRef>
          </c:cat>
          <c:val>
            <c:numRef>
              <c:f>'02_データ計算'!$H$38:$N$38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0-455C-E744-9F99-379E90AD6362}"/>
            </c:ext>
          </c:extLst>
        </c:ser>
        <c:ser>
          <c:idx val="12"/>
          <c:order val="13"/>
          <c:tx>
            <c:strRef>
              <c:f>'02_データ計算'!$G$39:$G$39</c:f>
              <c:strCache>
                <c:ptCount val="1"/>
                <c:pt idx="0">
                  <c:v>税引前利益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'02_データ計算'!$H$25:$N$25</c:f>
              <c:numCache>
                <c:formatCode>General</c:formatCode>
                <c:ptCount val="7"/>
              </c:numCache>
            </c:numRef>
          </c:cat>
          <c:val>
            <c:numRef>
              <c:f>'02_データ計算'!$H$39:$N$39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1-455C-E744-9F99-379E90AD6362}"/>
            </c:ext>
          </c:extLst>
        </c:ser>
        <c:ser>
          <c:idx val="13"/>
          <c:order val="14"/>
          <c:tx>
            <c:strRef>
              <c:f>'02_データ計算'!$G$40:$G$40</c:f>
              <c:strCache>
                <c:ptCount val="1"/>
                <c:pt idx="0">
                  <c:v>法人税等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'02_データ計算'!$H$25:$N$25</c:f>
              <c:numCache>
                <c:formatCode>General</c:formatCode>
                <c:ptCount val="7"/>
              </c:numCache>
            </c:numRef>
          </c:cat>
          <c:val>
            <c:numRef>
              <c:f>'02_データ計算'!$H$40:$N$40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2-455C-E744-9F99-379E90AD6362}"/>
            </c:ext>
          </c:extLst>
        </c:ser>
        <c:ser>
          <c:idx val="14"/>
          <c:order val="15"/>
          <c:tx>
            <c:strRef>
              <c:f>'02_データ計算'!$G$41:$G$41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FFF9C9"/>
            </a:solidFill>
            <a:ln w="9525" cmpd="sng"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'02_データ計算'!$H$25:$N$25</c:f>
              <c:numCache>
                <c:formatCode>General</c:formatCode>
                <c:ptCount val="7"/>
              </c:numCache>
            </c:numRef>
          </c:cat>
          <c:val>
            <c:numRef>
              <c:f>'02_データ計算'!$H$41:$N$41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3-455C-E744-9F99-379E90AD6362}"/>
            </c:ext>
          </c:extLst>
        </c:ser>
        <c:ser>
          <c:idx val="18"/>
          <c:order val="16"/>
          <c:tx>
            <c:strRef>
              <c:f>'02_データ計算'!$G$44:$G$44</c:f>
              <c:strCache>
                <c:ptCount val="1"/>
                <c:pt idx="0">
                  <c:v>財務CF</c:v>
                </c:pt>
              </c:strCache>
            </c:strRef>
          </c:tx>
          <c:spPr>
            <a:solidFill>
              <a:srgbClr val="F7F8FD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455C-E744-9F99-379E90AD6362}"/>
              </c:ext>
            </c:extLst>
          </c:dPt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'02_データ計算'!$H$25:$N$25</c:f>
              <c:numCache>
                <c:formatCode>General</c:formatCode>
                <c:ptCount val="7"/>
              </c:numCache>
            </c:numRef>
          </c:cat>
          <c:val>
            <c:numRef>
              <c:f>'02_データ計算'!$H$44:$N$44</c:f>
              <c:numCache>
                <c:formatCode>#,##0;"△ "#,##0</c:formatCode>
                <c:ptCount val="7"/>
                <c:pt idx="6">
                  <c:v>17.418634654271621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55C-E744-9F99-379E90AD6362}"/>
            </c:ext>
          </c:extLst>
        </c:ser>
        <c:ser>
          <c:idx val="17"/>
          <c:order val="17"/>
          <c:tx>
            <c:strRef>
              <c:f>'02_データ計算'!$G$43:$G$43</c:f>
              <c:strCache>
                <c:ptCount val="1"/>
                <c:pt idx="0">
                  <c:v>投資CF</c:v>
                </c:pt>
              </c:strCache>
            </c:strRef>
          </c:tx>
          <c:spPr>
            <a:solidFill>
              <a:srgbClr val="DCE0F2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'02_データ計算'!$H$25:$N$25</c:f>
              <c:numCache>
                <c:formatCode>General</c:formatCode>
                <c:ptCount val="7"/>
              </c:numCache>
            </c:numRef>
          </c:cat>
          <c:val>
            <c:numRef>
              <c:f>'02_データ計算'!$H$43:$N$43</c:f>
              <c:numCache>
                <c:formatCode>#,##0;"△ "#,##0</c:formatCode>
                <c:ptCount val="7"/>
                <c:pt idx="6">
                  <c:v>27.240120412476781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55C-E744-9F99-379E90AD6362}"/>
            </c:ext>
          </c:extLst>
        </c:ser>
        <c:ser>
          <c:idx val="15"/>
          <c:order val="18"/>
          <c:tx>
            <c:strRef>
              <c:f>'02_データ計算'!$G$42:$G$42</c:f>
              <c:strCache>
                <c:ptCount val="1"/>
                <c:pt idx="0">
                  <c:v>営業CF</c:v>
                </c:pt>
              </c:strCache>
            </c:strRef>
          </c:tx>
          <c:spPr>
            <a:solidFill>
              <a:srgbClr val="B2BADB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Lbl>
              <c:idx val="6"/>
              <c:numFmt formatCode="0.0&quot;%&quot;;&quot;△&quot;0.0&quot;%&quot;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20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55C-E744-9F99-379E90AD63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'02_データ計算'!$H$25:$N$25</c:f>
              <c:numCache>
                <c:formatCode>General</c:formatCode>
                <c:ptCount val="7"/>
              </c:numCache>
            </c:numRef>
          </c:cat>
          <c:val>
            <c:numRef>
              <c:f>'02_データ計算'!$H$42:$N$42</c:f>
              <c:numCache>
                <c:formatCode>#,##0;"△ "#,##0</c:formatCode>
                <c:ptCount val="7"/>
                <c:pt idx="6">
                  <c:v>55.341244933251602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55C-E744-9F99-379E90AD636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2116218824"/>
        <c:axId val="2116221912"/>
      </c:barChart>
      <c:catAx>
        <c:axId val="211621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333333"/>
            </a:solidFill>
          </a:ln>
        </c:spPr>
        <c:txPr>
          <a:bodyPr/>
          <a:lstStyle/>
          <a:p>
            <a:pPr>
              <a:defRPr sz="2000">
                <a:solidFill>
                  <a:schemeClr val="tx1"/>
                </a:solidFill>
                <a:latin typeface="Helvetica" pitchFamily="2" charset="0"/>
              </a:defRPr>
            </a:pPr>
            <a:endParaRPr lang="ja-JP"/>
          </a:p>
        </c:txPr>
        <c:crossAx val="2116221912"/>
        <c:crosses val="autoZero"/>
        <c:auto val="0"/>
        <c:lblAlgn val="ctr"/>
        <c:lblOffset val="100"/>
        <c:noMultiLvlLbl val="0"/>
      </c:catAx>
      <c:valAx>
        <c:axId val="2116221912"/>
        <c:scaling>
          <c:orientation val="minMax"/>
          <c:max val="100"/>
        </c:scaling>
        <c:delete val="0"/>
        <c:axPos val="l"/>
        <c:numFmt formatCode="#,##0;&quot;△ &quot;#,##0" sourceLinked="0"/>
        <c:majorTickMark val="out"/>
        <c:minorTickMark val="none"/>
        <c:tickLblPos val="nextTo"/>
        <c:spPr>
          <a:ln>
            <a:solidFill>
              <a:srgbClr val="333333"/>
            </a:solidFill>
          </a:ln>
        </c:spPr>
        <c:txPr>
          <a:bodyPr/>
          <a:lstStyle/>
          <a:p>
            <a:pPr>
              <a:defRPr sz="1800" b="0" i="0">
                <a:latin typeface="Helvetica Light" panose="020B0403020202020204" pitchFamily="34" charset="0"/>
                <a:ea typeface="ヒラギノ角ゴシック W0"/>
                <a:cs typeface="ヒラギノ角ゴシック W0"/>
              </a:defRPr>
            </a:pPr>
            <a:endParaRPr lang="ja-JP"/>
          </a:p>
        </c:txPr>
        <c:crossAx val="2116218824"/>
        <c:crosses val="autoZero"/>
        <c:crossBetween val="between"/>
        <c:majorUnit val="20"/>
      </c:valAx>
      <c:spPr>
        <a:effectLst/>
      </c:spPr>
    </c:plotArea>
    <c:plotVisOnly val="1"/>
    <c:dispBlanksAs val="span"/>
    <c:showDLblsOverMax val="0"/>
  </c:chart>
  <c:spPr>
    <a:noFill/>
    <a:ln>
      <a:noFill/>
    </a:ln>
  </c:spPr>
  <c:txPr>
    <a:bodyPr/>
    <a:lstStyle/>
    <a:p>
      <a:pPr>
        <a:defRPr sz="1050">
          <a:latin typeface="ヒラギノ角ゴ Pro W3"/>
          <a:ea typeface="ヒラギノ角ゴ Pro W3"/>
          <a:cs typeface="ヒラギノ角ゴ Pro W3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989446054836155E-2"/>
          <c:y val="9.8042986060112983E-2"/>
          <c:w val="0.92041317115909083"/>
          <c:h val="0.78569520269990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'02_データ計算'!$G$49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DFF7DE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51-3142-ADC4-99DB18712447}"/>
              </c:ext>
            </c:extLst>
          </c:dPt>
          <c:dLbls>
            <c:delete val="1"/>
          </c:dLbls>
          <c:cat>
            <c:numRef>
              <c:f>'02_データ計算'!$H$47:$T$47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'02_データ計算'!$H$49:$T$49</c:f>
              <c:numCache>
                <c:formatCode>#,##0;"△ "#,##0</c:formatCode>
                <c:ptCount val="13"/>
                <c:pt idx="0">
                  <c:v>426543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51-3142-ADC4-99DB18712447}"/>
            </c:ext>
          </c:extLst>
        </c:ser>
        <c:ser>
          <c:idx val="1"/>
          <c:order val="1"/>
          <c:tx>
            <c:strRef>
              <c:f>'02_データ計算'!$G$48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BBE9B8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'02_データ計算'!$H$47:$T$47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'02_データ計算'!$H$48:$T$48</c:f>
              <c:numCache>
                <c:formatCode>#,##0;"△ "#,##0</c:formatCode>
                <c:ptCount val="13"/>
                <c:pt idx="0">
                  <c:v>2020375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1-3142-ADC4-99DB18712447}"/>
            </c:ext>
          </c:extLst>
        </c:ser>
        <c:ser>
          <c:idx val="2"/>
          <c:order val="2"/>
          <c:tx>
            <c:strRef>
              <c:f>'02_データ計算'!$G$52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rgbClr val="F7FEF7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D51-3142-ADC4-99DB18712447}"/>
              </c:ext>
            </c:extLst>
          </c:dPt>
          <c:dLbls>
            <c:delete val="1"/>
          </c:dLbls>
          <c:cat>
            <c:numRef>
              <c:f>'02_データ計算'!$H$47:$T$47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'02_データ計算'!$H$52:$T$52</c:f>
              <c:numCache>
                <c:formatCode>#,##0;"△ "#,##0</c:formatCode>
                <c:ptCount val="13"/>
                <c:pt idx="1">
                  <c:v>1874614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51-3142-ADC4-99DB18712447}"/>
            </c:ext>
          </c:extLst>
        </c:ser>
        <c:ser>
          <c:idx val="3"/>
          <c:order val="3"/>
          <c:tx>
            <c:strRef>
              <c:f>'02_データ計算'!$G$51</c:f>
              <c:strCache>
                <c:ptCount val="1"/>
                <c:pt idx="0">
                  <c:v>固定負債</c:v>
                </c:pt>
              </c:strCache>
            </c:strRef>
          </c:tx>
          <c:spPr>
            <a:solidFill>
              <a:srgbClr val="DFF7DE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'02_データ計算'!$H$47:$T$47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'02_データ計算'!$H$51:$T$51</c:f>
              <c:numCache>
                <c:formatCode>#,##0;"△ "#,##0</c:formatCode>
                <c:ptCount val="13"/>
                <c:pt idx="1">
                  <c:v>45972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51-3142-ADC4-99DB18712447}"/>
            </c:ext>
          </c:extLst>
        </c:ser>
        <c:ser>
          <c:idx val="4"/>
          <c:order val="4"/>
          <c:tx>
            <c:strRef>
              <c:f>'02_データ計算'!$G$50</c:f>
              <c:strCache>
                <c:ptCount val="1"/>
                <c:pt idx="0">
                  <c:v>流動負債</c:v>
                </c:pt>
              </c:strCache>
            </c:strRef>
          </c:tx>
          <c:spPr>
            <a:solidFill>
              <a:srgbClr val="BBE9B8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'02_データ計算'!$H$47:$T$47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'02_データ計算'!$H$50:$T$50</c:f>
              <c:numCache>
                <c:formatCode>#,##0;"△ "#,##0</c:formatCode>
                <c:ptCount val="13"/>
                <c:pt idx="1">
                  <c:v>526331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51-3142-ADC4-99DB18712447}"/>
            </c:ext>
          </c:extLst>
        </c:ser>
        <c:ser>
          <c:idx val="6"/>
          <c:order val="5"/>
          <c:tx>
            <c:strRef>
              <c:f>'02_データ計算'!$G$53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FFCE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'02_データ計算'!$H$47:$T$47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'02_データ計算'!$H$53:$T$53</c:f>
              <c:numCache>
                <c:formatCode>#,##0;"△ "#,##0</c:formatCode>
                <c:ptCount val="13"/>
                <c:pt idx="8">
                  <c:v>1758910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51-3142-ADC4-99DB18712447}"/>
            </c:ext>
          </c:extLst>
        </c:ser>
        <c:ser>
          <c:idx val="7"/>
          <c:order val="6"/>
          <c:tx>
            <c:strRef>
              <c:f>'02_データ計算'!$G$55</c:f>
              <c:strCache>
                <c:ptCount val="1"/>
                <c:pt idx="0">
                  <c:v>売上総利益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'02_データ計算'!$H$47:$T$47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'02_データ計算'!$H$55:$T$55</c:f>
              <c:numCache>
                <c:formatCode>#,##0;"△ "#,##0</c:formatCode>
                <c:ptCount val="13"/>
                <c:pt idx="7">
                  <c:v>970472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D51-3142-ADC4-99DB18712447}"/>
            </c:ext>
          </c:extLst>
        </c:ser>
        <c:ser>
          <c:idx val="8"/>
          <c:order val="7"/>
          <c:tx>
            <c:strRef>
              <c:f>'02_データ計算'!$G$54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FFF9C9"/>
              </a:solidFill>
              <a:ln>
                <a:solidFill>
                  <a:srgbClr val="33333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D51-3142-ADC4-99DB18712447}"/>
              </c:ext>
            </c:extLst>
          </c:dPt>
          <c:dLbls>
            <c:delete val="1"/>
          </c:dLbls>
          <c:cat>
            <c:numRef>
              <c:f>'02_データ計算'!$H$47:$T$47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'02_データ計算'!$H$54:$T$54</c:f>
              <c:numCache>
                <c:formatCode>#,##0;"△ "#,##0</c:formatCode>
                <c:ptCount val="13"/>
                <c:pt idx="7">
                  <c:v>788437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51-3142-ADC4-99DB18712447}"/>
            </c:ext>
          </c:extLst>
        </c:ser>
        <c:ser>
          <c:idx val="5"/>
          <c:order val="8"/>
          <c:tx>
            <c:strRef>
              <c:f>'02_データ計算'!$G$57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D51-3142-ADC4-99DB18712447}"/>
              </c:ext>
            </c:extLst>
          </c:dPt>
          <c:dLbls>
            <c:delete val="1"/>
          </c:dLbls>
          <c:cat>
            <c:numRef>
              <c:f>'02_データ計算'!$H$47:$T$47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'02_データ計算'!$H$57:$T$57</c:f>
              <c:numCache>
                <c:formatCode>#,##0;"△ "#,##0</c:formatCode>
                <c:ptCount val="13"/>
                <c:pt idx="6">
                  <c:v>640635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D51-3142-ADC4-99DB18712447}"/>
            </c:ext>
          </c:extLst>
        </c:ser>
        <c:ser>
          <c:idx val="9"/>
          <c:order val="9"/>
          <c:tx>
            <c:strRef>
              <c:f>'02_データ計算'!$G$56</c:f>
              <c:strCache>
                <c:ptCount val="1"/>
                <c:pt idx="0">
                  <c:v>販管費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D51-3142-ADC4-99DB18712447}"/>
              </c:ext>
            </c:extLst>
          </c:dPt>
          <c:dLbls>
            <c:delete val="1"/>
          </c:dLbls>
          <c:cat>
            <c:numRef>
              <c:f>'02_データ計算'!$H$47:$T$47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'02_データ計算'!$H$56:$T$56</c:f>
              <c:numCache>
                <c:formatCode>#,##0;"△ "#,##0</c:formatCode>
                <c:ptCount val="13"/>
                <c:pt idx="6">
                  <c:v>329838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D51-3142-ADC4-99DB18712447}"/>
            </c:ext>
          </c:extLst>
        </c:ser>
        <c:ser>
          <c:idx val="11"/>
          <c:order val="10"/>
          <c:tx>
            <c:strRef>
              <c:f>'02_データ計算'!$G$59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'02_データ計算'!$H$47:$T$47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'02_データ計算'!$H$59:$T$59</c:f>
              <c:numCache>
                <c:formatCode>#,##0;"△ "#,##0</c:formatCode>
                <c:ptCount val="13"/>
                <c:pt idx="5">
                  <c:v>678996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D51-3142-ADC4-99DB18712447}"/>
            </c:ext>
          </c:extLst>
        </c:ser>
        <c:ser>
          <c:idx val="10"/>
          <c:order val="11"/>
          <c:tx>
            <c:strRef>
              <c:f>'02_データ計算'!$G$58</c:f>
              <c:strCache>
                <c:ptCount val="1"/>
                <c:pt idx="0">
                  <c:v>営業外損益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'02_データ計算'!$H$47:$T$47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'02_データ計算'!$H$58:$T$58</c:f>
              <c:numCache>
                <c:formatCode>#,##0;"△ "#,##0</c:formatCode>
                <c:ptCount val="13"/>
                <c:pt idx="5">
                  <c:v>38362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D51-3142-ADC4-99DB18712447}"/>
            </c:ext>
          </c:extLst>
        </c:ser>
        <c:ser>
          <c:idx val="16"/>
          <c:order val="12"/>
          <c:tx>
            <c:strRef>
              <c:f>'02_データ計算'!$G$61</c:f>
              <c:strCache>
                <c:ptCount val="1"/>
                <c:pt idx="0">
                  <c:v>税引前利益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'02_データ計算'!$H$47:$T$47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'02_データ計算'!$H$61:$T$61</c:f>
              <c:numCache>
                <c:formatCode>#,##0;"△ "#,##0</c:formatCode>
                <c:ptCount val="13"/>
                <c:pt idx="4">
                  <c:v>681305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D51-3142-ADC4-99DB18712447}"/>
            </c:ext>
          </c:extLst>
        </c:ser>
        <c:ser>
          <c:idx val="12"/>
          <c:order val="13"/>
          <c:tx>
            <c:strRef>
              <c:f>'02_データ計算'!$G$60</c:f>
              <c:strCache>
                <c:ptCount val="1"/>
                <c:pt idx="0">
                  <c:v>特別損益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'02_データ計算'!$H$47:$T$47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'02_データ計算'!$H$60:$T$60</c:f>
              <c:numCache>
                <c:formatCode>#,##0;"△ "#,##0</c:formatCode>
                <c:ptCount val="13"/>
                <c:pt idx="4">
                  <c:v>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D51-3142-ADC4-99DB18712447}"/>
            </c:ext>
          </c:extLst>
        </c:ser>
        <c:ser>
          <c:idx val="13"/>
          <c:order val="14"/>
          <c:tx>
            <c:strRef>
              <c:f>'02_データ計算'!$G$63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'02_データ計算'!$H$47:$T$47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'02_データ計算'!$H$63:$T$63</c:f>
              <c:numCache>
                <c:formatCode>#,##0;"△ "#,##0</c:formatCode>
                <c:ptCount val="13"/>
                <c:pt idx="3">
                  <c:v>480420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D51-3142-ADC4-99DB18712447}"/>
            </c:ext>
          </c:extLst>
        </c:ser>
        <c:ser>
          <c:idx val="14"/>
          <c:order val="15"/>
          <c:tx>
            <c:strRef>
              <c:f>'02_データ計算'!$G$62</c:f>
              <c:strCache>
                <c:ptCount val="1"/>
                <c:pt idx="0">
                  <c:v>法人税等</c:v>
                </c:pt>
              </c:strCache>
            </c:strRef>
          </c:tx>
          <c:spPr>
            <a:solidFill>
              <a:srgbClr val="FFF9C9"/>
            </a:solidFill>
            <a:ln w="9525" cmpd="sng"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'02_データ計算'!$H$47:$T$47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'02_データ計算'!$H$62:$T$62</c:f>
              <c:numCache>
                <c:formatCode>#,##0;"△ "#,##0</c:formatCode>
                <c:ptCount val="13"/>
                <c:pt idx="3">
                  <c:v>200884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D51-3142-ADC4-99DB18712447}"/>
            </c:ext>
          </c:extLst>
        </c:ser>
        <c:ser>
          <c:idx val="18"/>
          <c:order val="16"/>
          <c:tx>
            <c:strRef>
              <c:f>'02_データ計算'!$G$64</c:f>
              <c:strCache>
                <c:ptCount val="1"/>
                <c:pt idx="0">
                  <c:v>営業CF</c:v>
                </c:pt>
              </c:strCache>
            </c:strRef>
          </c:tx>
          <c:spPr>
            <a:solidFill>
              <a:srgbClr val="B2BADB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0D51-3142-ADC4-99DB18712447}"/>
              </c:ext>
            </c:extLst>
          </c:dPt>
          <c:dLbls>
            <c:delete val="1"/>
          </c:dLbls>
          <c:cat>
            <c:numRef>
              <c:f>'02_データ計算'!$H$47:$T$47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'02_データ計算'!$H$64:$T$64</c:f>
              <c:numCache>
                <c:formatCode>#,##0;"△ "#,##0</c:formatCode>
                <c:ptCount val="13"/>
                <c:pt idx="10">
                  <c:v>612106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D51-3142-ADC4-99DB18712447}"/>
            </c:ext>
          </c:extLst>
        </c:ser>
        <c:ser>
          <c:idx val="17"/>
          <c:order val="17"/>
          <c:tx>
            <c:strRef>
              <c:f>'02_データ計算'!$G$65</c:f>
              <c:strCache>
                <c:ptCount val="1"/>
                <c:pt idx="0">
                  <c:v>投資CF</c:v>
                </c:pt>
              </c:strCache>
            </c:strRef>
          </c:tx>
          <c:spPr>
            <a:solidFill>
              <a:srgbClr val="DCE0F2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'02_データ計算'!$H$47:$T$47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'02_データ計算'!$H$65:$T$65</c:f>
              <c:numCache>
                <c:formatCode>#,##0;"△ "#,##0</c:formatCode>
                <c:ptCount val="13"/>
                <c:pt idx="11">
                  <c:v>-136533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D51-3142-ADC4-99DB18712447}"/>
            </c:ext>
          </c:extLst>
        </c:ser>
        <c:ser>
          <c:idx val="15"/>
          <c:order val="18"/>
          <c:tx>
            <c:strRef>
              <c:f>'02_データ計算'!$G$66</c:f>
              <c:strCache>
                <c:ptCount val="1"/>
                <c:pt idx="0">
                  <c:v>財務CF</c:v>
                </c:pt>
              </c:strCache>
            </c:strRef>
          </c:tx>
          <c:spPr>
            <a:solidFill>
              <a:srgbClr val="F7F8FD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'02_データ計算'!$H$47:$T$47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'02_データ計算'!$H$66:$T$66</c:f>
              <c:numCache>
                <c:formatCode>#,##0;"△ "#,##0</c:formatCode>
                <c:ptCount val="13"/>
                <c:pt idx="12">
                  <c:v>-194938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D51-3142-ADC4-99DB187124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2116218824"/>
        <c:axId val="2116221912"/>
      </c:barChart>
      <c:catAx>
        <c:axId val="211621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333333"/>
            </a:solidFill>
          </a:ln>
        </c:spPr>
        <c:txPr>
          <a:bodyPr/>
          <a:lstStyle/>
          <a:p>
            <a:pPr>
              <a:defRPr sz="2000">
                <a:solidFill>
                  <a:schemeClr val="tx1"/>
                </a:solidFill>
                <a:latin typeface="Helvetica" pitchFamily="2" charset="0"/>
              </a:defRPr>
            </a:pPr>
            <a:endParaRPr lang="ja-JP"/>
          </a:p>
        </c:txPr>
        <c:crossAx val="2116221912"/>
        <c:crosses val="autoZero"/>
        <c:auto val="0"/>
        <c:lblAlgn val="ctr"/>
        <c:lblOffset val="100"/>
        <c:noMultiLvlLbl val="0"/>
      </c:catAx>
      <c:valAx>
        <c:axId val="2116221912"/>
        <c:scaling>
          <c:orientation val="minMax"/>
        </c:scaling>
        <c:delete val="0"/>
        <c:axPos val="l"/>
        <c:numFmt formatCode="#,##0;&quot;△ &quot;#,##0" sourceLinked="0"/>
        <c:majorTickMark val="out"/>
        <c:minorTickMark val="none"/>
        <c:tickLblPos val="nextTo"/>
        <c:spPr>
          <a:ln>
            <a:solidFill>
              <a:srgbClr val="333333"/>
            </a:solidFill>
          </a:ln>
        </c:spPr>
        <c:txPr>
          <a:bodyPr/>
          <a:lstStyle/>
          <a:p>
            <a:pPr>
              <a:defRPr sz="1800" b="0" i="0">
                <a:latin typeface="Helvetica Light" panose="020B0403020202020204" pitchFamily="34" charset="0"/>
                <a:ea typeface="ヒラギノ角ゴシック W0"/>
                <a:cs typeface="ヒラギノ角ゴシック W0"/>
              </a:defRPr>
            </a:pPr>
            <a:endParaRPr lang="ja-JP"/>
          </a:p>
        </c:txPr>
        <c:crossAx val="2116218824"/>
        <c:crosses val="autoZero"/>
        <c:crossBetween val="between"/>
      </c:valAx>
      <c:spPr>
        <a:effectLst/>
      </c:spPr>
    </c:plotArea>
    <c:plotVisOnly val="1"/>
    <c:dispBlanksAs val="span"/>
    <c:showDLblsOverMax val="0"/>
  </c:chart>
  <c:spPr>
    <a:noFill/>
    <a:ln>
      <a:noFill/>
    </a:ln>
  </c:spPr>
  <c:txPr>
    <a:bodyPr/>
    <a:lstStyle/>
    <a:p>
      <a:pPr>
        <a:defRPr sz="1050">
          <a:latin typeface="ヒラギノ角ゴ Pro W3"/>
          <a:ea typeface="ヒラギノ角ゴ Pro W3"/>
          <a:cs typeface="ヒラギノ角ゴ Pro W3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264450443320497E-2"/>
          <c:y val="9.8043022386859566E-2"/>
          <c:w val="0.91774019411660746"/>
          <c:h val="0.785695202699903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'02_データ計算'!$G$71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DFF7DE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'02_データ計算'!$H$69:$N$69</c:f>
              <c:numCache>
                <c:formatCode>General</c:formatCode>
                <c:ptCount val="7"/>
              </c:numCache>
            </c:numRef>
          </c:cat>
          <c:val>
            <c:numRef>
              <c:f>'02_データ計算'!$H$71:$N$71</c:f>
              <c:numCache>
                <c:formatCode>#,##0;"△ "#,##0</c:formatCode>
                <c:ptCount val="7"/>
                <c:pt idx="0">
                  <c:v>17.431846919267421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EB-8247-9B87-4134BAD000E5}"/>
            </c:ext>
          </c:extLst>
        </c:ser>
        <c:ser>
          <c:idx val="0"/>
          <c:order val="1"/>
          <c:tx>
            <c:strRef>
              <c:f>'02_データ計算'!$G$70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BBE9B8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FEB-8247-9B87-4134BAD000E5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EB-8247-9B87-4134BAD000E5}"/>
                </c:ext>
              </c:extLst>
            </c:dLbl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'02_データ計算'!$H$69:$N$69</c:f>
              <c:numCache>
                <c:formatCode>General</c:formatCode>
                <c:ptCount val="7"/>
              </c:numCache>
            </c:numRef>
          </c:cat>
          <c:val>
            <c:numRef>
              <c:f>'02_データ計算'!$H$70:$N$70</c:f>
              <c:numCache>
                <c:formatCode>#,##0;"△ "#,##0</c:formatCode>
                <c:ptCount val="7"/>
                <c:pt idx="0">
                  <c:v>82.568153080732571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EB-8247-9B87-4134BAD000E5}"/>
            </c:ext>
          </c:extLst>
        </c:ser>
        <c:ser>
          <c:idx val="4"/>
          <c:order val="2"/>
          <c:tx>
            <c:strRef>
              <c:f>'02_データ計算'!$G$74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rgbClr val="F7FEF7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'02_データ計算'!$H$69:$N$69</c:f>
              <c:numCache>
                <c:formatCode>General</c:formatCode>
                <c:ptCount val="7"/>
              </c:numCache>
            </c:numRef>
          </c:cat>
          <c:val>
            <c:numRef>
              <c:f>'02_データ計算'!$H$74:$N$74</c:f>
              <c:numCache>
                <c:formatCode>#,##0;"△ "#,##0</c:formatCode>
                <c:ptCount val="7"/>
                <c:pt idx="1">
                  <c:v>76.611262253684941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EB-8247-9B87-4134BAD000E5}"/>
            </c:ext>
          </c:extLst>
        </c:ser>
        <c:ser>
          <c:idx val="3"/>
          <c:order val="3"/>
          <c:tx>
            <c:strRef>
              <c:f>'02_データ計算'!$G$73</c:f>
              <c:strCache>
                <c:ptCount val="1"/>
                <c:pt idx="0">
                  <c:v>固定負債</c:v>
                </c:pt>
              </c:strCache>
            </c:strRef>
          </c:tx>
          <c:spPr>
            <a:solidFill>
              <a:srgbClr val="DFF7DE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Lbl>
              <c:idx val="1"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EB-8247-9B87-4134BAD000E5}"/>
                </c:ext>
              </c:extLst>
            </c:dLbl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'02_データ計算'!$H$69:$N$69</c:f>
              <c:numCache>
                <c:formatCode>General</c:formatCode>
                <c:ptCount val="7"/>
              </c:numCache>
            </c:numRef>
          </c:cat>
          <c:val>
            <c:numRef>
              <c:f>'02_データ計算'!$H$73:$N$73</c:f>
              <c:numCache>
                <c:formatCode>#,##0;"△ "#,##0</c:formatCode>
                <c:ptCount val="7"/>
                <c:pt idx="1">
                  <c:v>1.8787723490416717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EB-8247-9B87-4134BAD000E5}"/>
            </c:ext>
          </c:extLst>
        </c:ser>
        <c:ser>
          <c:idx val="2"/>
          <c:order val="4"/>
          <c:tx>
            <c:strRef>
              <c:f>'02_データ計算'!$G$72</c:f>
              <c:strCache>
                <c:ptCount val="1"/>
                <c:pt idx="0">
                  <c:v>流動負債</c:v>
                </c:pt>
              </c:strCache>
            </c:strRef>
          </c:tx>
          <c:spPr>
            <a:solidFill>
              <a:srgbClr val="BBE9B8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FEB-8247-9B87-4134BAD000E5}"/>
              </c:ext>
            </c:extLst>
          </c:dPt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'02_データ計算'!$H$69:$N$69</c:f>
              <c:numCache>
                <c:formatCode>General</c:formatCode>
                <c:ptCount val="7"/>
              </c:numCache>
            </c:numRef>
          </c:cat>
          <c:val>
            <c:numRef>
              <c:f>'02_データ計算'!$H$72:$N$72</c:f>
              <c:numCache>
                <c:formatCode>#,##0;"△ "#,##0</c:formatCode>
                <c:ptCount val="7"/>
                <c:pt idx="1">
                  <c:v>21.509965397273383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EB-8247-9B87-4134BAD000E5}"/>
            </c:ext>
          </c:extLst>
        </c:ser>
        <c:ser>
          <c:idx val="6"/>
          <c:order val="5"/>
          <c:tx>
            <c:strRef>
              <c:f>'02_データ計算'!$G$75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FFCE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&quot;%&quot;;&quot;△&quot;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'02_データ計算'!$H$69:$N$69</c:f>
              <c:numCache>
                <c:formatCode>General</c:formatCode>
                <c:ptCount val="7"/>
              </c:numCache>
            </c:numRef>
          </c:cat>
          <c:val>
            <c:numRef>
              <c:f>'02_データ計算'!$H$75:$N$75</c:f>
              <c:numCache>
                <c:formatCode>#,##0;"△ "#,##0</c:formatCode>
                <c:ptCount val="7"/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EB-8247-9B87-4134BAD000E5}"/>
            </c:ext>
          </c:extLst>
        </c:ser>
        <c:ser>
          <c:idx val="9"/>
          <c:order val="6"/>
          <c:tx>
            <c:strRef>
              <c:f>'02_データ計算'!$G$79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FEB-8247-9B87-4134BAD000E5}"/>
              </c:ext>
            </c:extLst>
          </c:dPt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0" i="0">
                    <a:latin typeface="Helvetica Light" panose="020B0403020202020204" pitchFamily="34" charset="0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'02_データ計算'!$H$69:$N$69</c:f>
              <c:numCache>
                <c:formatCode>General</c:formatCode>
                <c:ptCount val="7"/>
              </c:numCache>
            </c:numRef>
          </c:cat>
          <c:val>
            <c:numRef>
              <c:f>'02_データ計算'!$H$79:$N$79</c:f>
              <c:numCache>
                <c:formatCode>#,##0;"△ "#,##0</c:formatCode>
                <c:ptCount val="7"/>
                <c:pt idx="3">
                  <c:v>36.422272884911678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FEB-8247-9B87-4134BAD000E5}"/>
            </c:ext>
          </c:extLst>
        </c:ser>
        <c:ser>
          <c:idx val="8"/>
          <c:order val="7"/>
          <c:tx>
            <c:strRef>
              <c:f>'02_データ計算'!$G$77</c:f>
              <c:strCache>
                <c:ptCount val="1"/>
                <c:pt idx="0">
                  <c:v>売上総利益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'02_データ計算'!$H$69:$N$69</c:f>
              <c:numCache>
                <c:formatCode>General</c:formatCode>
                <c:ptCount val="7"/>
              </c:numCache>
            </c:numRef>
          </c:cat>
          <c:val>
            <c:numRef>
              <c:f>'02_データ計算'!$H$77:$N$77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A-7FEB-8247-9B87-4134BAD000E5}"/>
            </c:ext>
          </c:extLst>
        </c:ser>
        <c:ser>
          <c:idx val="5"/>
          <c:order val="8"/>
          <c:tx>
            <c:strRef>
              <c:f>'02_データ計算'!$G$78</c:f>
              <c:strCache>
                <c:ptCount val="1"/>
                <c:pt idx="0">
                  <c:v>販管費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FEB-8247-9B87-4134BAD000E5}"/>
              </c:ext>
            </c:extLst>
          </c:dPt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'02_データ計算'!$H$69:$N$69</c:f>
              <c:numCache>
                <c:formatCode>General</c:formatCode>
                <c:ptCount val="7"/>
              </c:numCache>
            </c:numRef>
          </c:cat>
          <c:val>
            <c:numRef>
              <c:f>'02_データ計算'!$H$78:$N$78</c:f>
              <c:numCache>
                <c:formatCode>#,##0;"△ "#,##0</c:formatCode>
                <c:ptCount val="7"/>
                <c:pt idx="3">
                  <c:v>18.752409162492683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FEB-8247-9B87-4134BAD000E5}"/>
            </c:ext>
          </c:extLst>
        </c:ser>
        <c:ser>
          <c:idx val="7"/>
          <c:order val="9"/>
          <c:tx>
            <c:strRef>
              <c:f>'02_データ計算'!$G$76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'02_データ計算'!$H$69:$N$69</c:f>
              <c:numCache>
                <c:formatCode>General</c:formatCode>
                <c:ptCount val="7"/>
              </c:numCache>
            </c:numRef>
          </c:cat>
          <c:val>
            <c:numRef>
              <c:f>'02_データ計算'!$H$76:$N$76</c:f>
              <c:numCache>
                <c:formatCode>#,##0;"△ "#,##0</c:formatCode>
                <c:ptCount val="7"/>
                <c:pt idx="3">
                  <c:v>44.82531795259564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FEB-8247-9B87-4134BAD000E5}"/>
            </c:ext>
          </c:extLst>
        </c:ser>
        <c:ser>
          <c:idx val="10"/>
          <c:order val="10"/>
          <c:tx>
            <c:strRef>
              <c:f>'02_データ計算'!$G$81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'02_データ計算'!$H$69:$N$69</c:f>
              <c:numCache>
                <c:formatCode>General</c:formatCode>
                <c:ptCount val="7"/>
              </c:numCache>
            </c:numRef>
          </c:cat>
          <c:val>
            <c:numRef>
              <c:f>'02_データ計算'!$H$81:$N$81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0-7FEB-8247-9B87-4134BAD000E5}"/>
            </c:ext>
          </c:extLst>
        </c:ser>
        <c:ser>
          <c:idx val="11"/>
          <c:order val="11"/>
          <c:tx>
            <c:strRef>
              <c:f>'02_データ計算'!$G$80</c:f>
              <c:strCache>
                <c:ptCount val="1"/>
                <c:pt idx="0">
                  <c:v>営業外損益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'02_データ計算'!$H$69:$N$69</c:f>
              <c:numCache>
                <c:formatCode>General</c:formatCode>
                <c:ptCount val="7"/>
              </c:numCache>
            </c:numRef>
          </c:cat>
          <c:val>
            <c:numRef>
              <c:f>'02_データ計算'!$H$80:$N$80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F-7FEB-8247-9B87-4134BAD000E5}"/>
            </c:ext>
          </c:extLst>
        </c:ser>
        <c:ser>
          <c:idx val="12"/>
          <c:order val="12"/>
          <c:tx>
            <c:strRef>
              <c:f>'02_データ計算'!$G$83</c:f>
              <c:strCache>
                <c:ptCount val="1"/>
                <c:pt idx="0">
                  <c:v>税引前利益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'02_データ計算'!$H$69:$N$69</c:f>
              <c:numCache>
                <c:formatCode>General</c:formatCode>
                <c:ptCount val="7"/>
              </c:numCache>
            </c:numRef>
          </c:cat>
          <c:val>
            <c:numRef>
              <c:f>'02_データ計算'!$H$83:$N$83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2-7FEB-8247-9B87-4134BAD000E5}"/>
            </c:ext>
          </c:extLst>
        </c:ser>
        <c:ser>
          <c:idx val="16"/>
          <c:order val="13"/>
          <c:tx>
            <c:strRef>
              <c:f>'02_データ計算'!$G$82</c:f>
              <c:strCache>
                <c:ptCount val="1"/>
                <c:pt idx="0">
                  <c:v>特別損益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'02_データ計算'!$H$69:$N$69</c:f>
              <c:numCache>
                <c:formatCode>General</c:formatCode>
                <c:ptCount val="7"/>
              </c:numCache>
            </c:numRef>
          </c:cat>
          <c:val>
            <c:numRef>
              <c:f>'02_データ計算'!$H$82:$N$82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1-7FEB-8247-9B87-4134BAD000E5}"/>
            </c:ext>
          </c:extLst>
        </c:ser>
        <c:ser>
          <c:idx val="14"/>
          <c:order val="14"/>
          <c:tx>
            <c:strRef>
              <c:f>'02_データ計算'!$G$85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FFF9C9"/>
            </a:solidFill>
            <a:ln w="9525" cmpd="sng"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'02_データ計算'!$H$69:$N$69</c:f>
              <c:numCache>
                <c:formatCode>General</c:formatCode>
                <c:ptCount val="7"/>
              </c:numCache>
            </c:numRef>
          </c:cat>
          <c:val>
            <c:numRef>
              <c:f>'02_データ計算'!$H$85:$N$85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4-7FEB-8247-9B87-4134BAD000E5}"/>
            </c:ext>
          </c:extLst>
        </c:ser>
        <c:ser>
          <c:idx val="13"/>
          <c:order val="15"/>
          <c:tx>
            <c:strRef>
              <c:f>'02_データ計算'!$G$84</c:f>
              <c:strCache>
                <c:ptCount val="1"/>
                <c:pt idx="0">
                  <c:v>法人税等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'02_データ計算'!$H$69:$N$69</c:f>
              <c:numCache>
                <c:formatCode>General</c:formatCode>
                <c:ptCount val="7"/>
              </c:numCache>
            </c:numRef>
          </c:cat>
          <c:val>
            <c:numRef>
              <c:f>'02_データ計算'!$H$84:$N$84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3-7FEB-8247-9B87-4134BAD000E5}"/>
            </c:ext>
          </c:extLst>
        </c:ser>
        <c:ser>
          <c:idx val="15"/>
          <c:order val="16"/>
          <c:tx>
            <c:strRef>
              <c:f>'02_データ計算'!$G$88</c:f>
              <c:strCache>
                <c:ptCount val="1"/>
                <c:pt idx="0">
                  <c:v>財務CF</c:v>
                </c:pt>
              </c:strCache>
            </c:strRef>
          </c:tx>
          <c:spPr>
            <a:solidFill>
              <a:srgbClr val="F7F8FD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Lbl>
              <c:idx val="6"/>
              <c:numFmt formatCode="0.0&quot;%&quot;;&quot;△&quot;0.0&quot;%&quot;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20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FEB-8247-9B87-4134BAD000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'02_データ計算'!$H$69:$N$69</c:f>
              <c:numCache>
                <c:formatCode>General</c:formatCode>
                <c:ptCount val="7"/>
              </c:numCache>
            </c:numRef>
          </c:cat>
          <c:val>
            <c:numRef>
              <c:f>'02_データ計算'!$H$88:$N$88</c:f>
              <c:numCache>
                <c:formatCode>#,##0;"△ "#,##0</c:formatCode>
                <c:ptCount val="7"/>
                <c:pt idx="6">
                  <c:v>20.659469232505668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FEB-8247-9B87-4134BAD000E5}"/>
            </c:ext>
          </c:extLst>
        </c:ser>
        <c:ser>
          <c:idx val="17"/>
          <c:order val="17"/>
          <c:tx>
            <c:strRef>
              <c:f>'02_データ計算'!$G$87</c:f>
              <c:strCache>
                <c:ptCount val="1"/>
                <c:pt idx="0">
                  <c:v>投資CF</c:v>
                </c:pt>
              </c:strCache>
            </c:strRef>
          </c:tx>
          <c:spPr>
            <a:solidFill>
              <a:srgbClr val="DCE0F2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'02_データ計算'!$H$69:$N$69</c:f>
              <c:numCache>
                <c:formatCode>General</c:formatCode>
                <c:ptCount val="7"/>
              </c:numCache>
            </c:numRef>
          </c:cat>
          <c:val>
            <c:numRef>
              <c:f>'02_データ計算'!$H$87:$N$87</c:f>
              <c:numCache>
                <c:formatCode>#,##0;"△ "#,##0</c:formatCode>
                <c:ptCount val="7"/>
                <c:pt idx="6">
                  <c:v>14.469725311235862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FEB-8247-9B87-4134BAD000E5}"/>
            </c:ext>
          </c:extLst>
        </c:ser>
        <c:ser>
          <c:idx val="18"/>
          <c:order val="18"/>
          <c:tx>
            <c:strRef>
              <c:f>'02_データ計算'!$G$86</c:f>
              <c:strCache>
                <c:ptCount val="1"/>
                <c:pt idx="0">
                  <c:v>営業CF</c:v>
                </c:pt>
              </c:strCache>
            </c:strRef>
          </c:tx>
          <c:spPr>
            <a:solidFill>
              <a:srgbClr val="F7F8FD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B2BADB"/>
              </a:solidFill>
              <a:ln>
                <a:solidFill>
                  <a:srgbClr val="33333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7FEB-8247-9B87-4134BAD000E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7FEB-8247-9B87-4134BAD000E5}"/>
              </c:ext>
            </c:extLst>
          </c:dPt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'02_データ計算'!$H$69:$N$69</c:f>
              <c:numCache>
                <c:formatCode>General</c:formatCode>
                <c:ptCount val="7"/>
              </c:numCache>
            </c:numRef>
          </c:cat>
          <c:val>
            <c:numRef>
              <c:f>'02_データ計算'!$H$86:$N$86</c:f>
              <c:numCache>
                <c:formatCode>#,##0;"△ "#,##0</c:formatCode>
                <c:ptCount val="7"/>
                <c:pt idx="6">
                  <c:v>64.870805456258466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FEB-8247-9B87-4134BAD000E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2116218824"/>
        <c:axId val="2116221912"/>
      </c:barChart>
      <c:catAx>
        <c:axId val="211621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333333"/>
            </a:solidFill>
          </a:ln>
        </c:spPr>
        <c:txPr>
          <a:bodyPr/>
          <a:lstStyle/>
          <a:p>
            <a:pPr>
              <a:defRPr sz="2000">
                <a:solidFill>
                  <a:schemeClr val="tx1"/>
                </a:solidFill>
                <a:latin typeface="Helvetica" pitchFamily="2" charset="0"/>
              </a:defRPr>
            </a:pPr>
            <a:endParaRPr lang="ja-JP"/>
          </a:p>
        </c:txPr>
        <c:crossAx val="2116221912"/>
        <c:crosses val="autoZero"/>
        <c:auto val="0"/>
        <c:lblAlgn val="ctr"/>
        <c:lblOffset val="100"/>
        <c:noMultiLvlLbl val="0"/>
      </c:catAx>
      <c:valAx>
        <c:axId val="2116221912"/>
        <c:scaling>
          <c:orientation val="minMax"/>
          <c:max val="100"/>
        </c:scaling>
        <c:delete val="0"/>
        <c:axPos val="l"/>
        <c:numFmt formatCode="#,##0;&quot;△ &quot;#,##0" sourceLinked="0"/>
        <c:majorTickMark val="out"/>
        <c:minorTickMark val="none"/>
        <c:tickLblPos val="nextTo"/>
        <c:spPr>
          <a:ln>
            <a:solidFill>
              <a:srgbClr val="333333"/>
            </a:solidFill>
          </a:ln>
        </c:spPr>
        <c:txPr>
          <a:bodyPr/>
          <a:lstStyle/>
          <a:p>
            <a:pPr>
              <a:defRPr sz="1800" b="0" i="0">
                <a:latin typeface="Helvetica Light" panose="020B0403020202020204" pitchFamily="34" charset="0"/>
                <a:ea typeface="ヒラギノ角ゴシック W0"/>
                <a:cs typeface="ヒラギノ角ゴシック W0"/>
              </a:defRPr>
            </a:pPr>
            <a:endParaRPr lang="ja-JP"/>
          </a:p>
        </c:txPr>
        <c:crossAx val="2116218824"/>
        <c:crosses val="autoZero"/>
        <c:crossBetween val="between"/>
        <c:majorUnit val="20"/>
      </c:valAx>
      <c:spPr>
        <a:effectLst/>
      </c:spPr>
    </c:plotArea>
    <c:plotVisOnly val="1"/>
    <c:dispBlanksAs val="span"/>
    <c:showDLblsOverMax val="0"/>
  </c:chart>
  <c:spPr>
    <a:noFill/>
    <a:ln>
      <a:noFill/>
    </a:ln>
  </c:spPr>
  <c:txPr>
    <a:bodyPr/>
    <a:lstStyle/>
    <a:p>
      <a:pPr>
        <a:defRPr sz="1050">
          <a:latin typeface="ヒラギノ角ゴ Pro W3"/>
          <a:ea typeface="ヒラギノ角ゴ Pro W3"/>
          <a:cs typeface="ヒラギノ角ゴ Pro W3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989446054836155E-2"/>
          <c:y val="9.8042986060112983E-2"/>
          <c:w val="0.92041317115909083"/>
          <c:h val="0.78569520269990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'02_データ計算'!$G$93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DFF7DE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731-1743-94AA-76629541F883}"/>
              </c:ext>
            </c:extLst>
          </c:dPt>
          <c:dLbls>
            <c:delete val="1"/>
          </c:dLbls>
          <c:cat>
            <c:numRef>
              <c:f>'02_データ計算'!$H$91:$T$91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'02_データ計算'!$H$93:$T$93</c:f>
              <c:numCache>
                <c:formatCode>#,##0;"△ "#,##0</c:formatCode>
                <c:ptCount val="13"/>
                <c:pt idx="0">
                  <c:v>52522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1-1743-94AA-76629541F883}"/>
            </c:ext>
          </c:extLst>
        </c:ser>
        <c:ser>
          <c:idx val="1"/>
          <c:order val="1"/>
          <c:tx>
            <c:strRef>
              <c:f>'02_データ計算'!$G$92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BBE9B8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'02_データ計算'!$H$91:$T$91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'02_データ計算'!$H$92:$T$92</c:f>
              <c:numCache>
                <c:formatCode>#,##0;"△ "#,##0</c:formatCode>
                <c:ptCount val="13"/>
                <c:pt idx="0">
                  <c:v>283622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1-1743-94AA-76629541F883}"/>
            </c:ext>
          </c:extLst>
        </c:ser>
        <c:ser>
          <c:idx val="2"/>
          <c:order val="2"/>
          <c:tx>
            <c:strRef>
              <c:f>'02_データ計算'!$G$96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rgbClr val="F7FEF7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731-1743-94AA-76629541F883}"/>
              </c:ext>
            </c:extLst>
          </c:dPt>
          <c:dLbls>
            <c:delete val="1"/>
          </c:dLbls>
          <c:cat>
            <c:numRef>
              <c:f>'02_データ計算'!$H$91:$T$91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'02_データ計算'!$H$96:$T$96</c:f>
              <c:numCache>
                <c:formatCode>#,##0;"△ "#,##0</c:formatCode>
                <c:ptCount val="13"/>
                <c:pt idx="1">
                  <c:v>243278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1-1743-94AA-76629541F883}"/>
            </c:ext>
          </c:extLst>
        </c:ser>
        <c:ser>
          <c:idx val="3"/>
          <c:order val="3"/>
          <c:tx>
            <c:strRef>
              <c:f>'02_データ計算'!$G$95</c:f>
              <c:strCache>
                <c:ptCount val="1"/>
                <c:pt idx="0">
                  <c:v>固定負債</c:v>
                </c:pt>
              </c:strCache>
            </c:strRef>
          </c:tx>
          <c:spPr>
            <a:solidFill>
              <a:srgbClr val="DFF7DE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'02_データ計算'!$H$91:$T$91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'02_データ計算'!$H$95:$T$95</c:f>
              <c:numCache>
                <c:formatCode>#,##0;"△ "#,##0</c:formatCode>
                <c:ptCount val="13"/>
                <c:pt idx="1">
                  <c:v>12521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31-1743-94AA-76629541F883}"/>
            </c:ext>
          </c:extLst>
        </c:ser>
        <c:ser>
          <c:idx val="4"/>
          <c:order val="4"/>
          <c:tx>
            <c:strRef>
              <c:f>'02_データ計算'!$G$94</c:f>
              <c:strCache>
                <c:ptCount val="1"/>
                <c:pt idx="0">
                  <c:v>流動負債</c:v>
                </c:pt>
              </c:strCache>
            </c:strRef>
          </c:tx>
          <c:spPr>
            <a:solidFill>
              <a:srgbClr val="BBE9B8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'02_データ計算'!$H$91:$T$91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'02_データ計算'!$H$94:$T$94</c:f>
              <c:numCache>
                <c:formatCode>#,##0;"△ "#,##0</c:formatCode>
                <c:ptCount val="13"/>
                <c:pt idx="1">
                  <c:v>80345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31-1743-94AA-76629541F883}"/>
            </c:ext>
          </c:extLst>
        </c:ser>
        <c:ser>
          <c:idx val="6"/>
          <c:order val="5"/>
          <c:tx>
            <c:strRef>
              <c:f>'02_データ計算'!$G$97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FFCE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'02_データ計算'!$H$91:$T$91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'02_データ計算'!$H$97:$T$97</c:f>
              <c:numCache>
                <c:formatCode>#,##0;"△ "#,##0</c:formatCode>
                <c:ptCount val="13"/>
                <c:pt idx="8">
                  <c:v>332532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31-1743-94AA-76629541F883}"/>
            </c:ext>
          </c:extLst>
        </c:ser>
        <c:ser>
          <c:idx val="7"/>
          <c:order val="6"/>
          <c:tx>
            <c:strRef>
              <c:f>'02_データ計算'!$G$99</c:f>
              <c:strCache>
                <c:ptCount val="1"/>
                <c:pt idx="0">
                  <c:v>売上総利益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'02_データ計算'!$H$91:$T$91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'02_データ計算'!$H$99:$T$99</c:f>
              <c:numCache>
                <c:formatCode>#,##0;"△ "#,##0</c:formatCode>
                <c:ptCount val="13"/>
                <c:pt idx="7">
                  <c:v>160695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31-1743-94AA-76629541F883}"/>
            </c:ext>
          </c:extLst>
        </c:ser>
        <c:ser>
          <c:idx val="8"/>
          <c:order val="7"/>
          <c:tx>
            <c:strRef>
              <c:f>'02_データ計算'!$G$98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'02_データ計算'!$H$91:$T$91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'02_データ計算'!$H$98:$T$98</c:f>
              <c:numCache>
                <c:formatCode>#,##0;"△ "#,##0</c:formatCode>
                <c:ptCount val="13"/>
                <c:pt idx="7">
                  <c:v>171837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31-1743-94AA-76629541F883}"/>
            </c:ext>
          </c:extLst>
        </c:ser>
        <c:ser>
          <c:idx val="5"/>
          <c:order val="8"/>
          <c:tx>
            <c:strRef>
              <c:f>'02_データ計算'!$G$101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731-1743-94AA-76629541F883}"/>
              </c:ext>
            </c:extLst>
          </c:dPt>
          <c:dLbls>
            <c:delete val="1"/>
          </c:dLbls>
          <c:cat>
            <c:numRef>
              <c:f>'02_データ計算'!$H$91:$T$91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'02_データ計算'!$H$101:$T$101</c:f>
              <c:numCache>
                <c:formatCode>#,##0;"△ "#,##0</c:formatCode>
                <c:ptCount val="13"/>
                <c:pt idx="6">
                  <c:v>48713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31-1743-94AA-76629541F883}"/>
            </c:ext>
          </c:extLst>
        </c:ser>
        <c:ser>
          <c:idx val="9"/>
          <c:order val="9"/>
          <c:tx>
            <c:strRef>
              <c:f>'02_データ計算'!$G$100</c:f>
              <c:strCache>
                <c:ptCount val="1"/>
                <c:pt idx="0">
                  <c:v>販管費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731-1743-94AA-76629541F883}"/>
              </c:ext>
            </c:extLst>
          </c:dPt>
          <c:dLbls>
            <c:delete val="1"/>
          </c:dLbls>
          <c:cat>
            <c:numRef>
              <c:f>'02_データ計算'!$H$91:$T$91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'02_データ計算'!$H$100:$T$100</c:f>
              <c:numCache>
                <c:formatCode>#,##0;"△ "#,##0</c:formatCode>
                <c:ptCount val="13"/>
                <c:pt idx="6">
                  <c:v>111982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731-1743-94AA-76629541F883}"/>
            </c:ext>
          </c:extLst>
        </c:ser>
        <c:ser>
          <c:idx val="11"/>
          <c:order val="10"/>
          <c:tx>
            <c:strRef>
              <c:f>'02_データ計算'!$G$103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FE8E5"/>
              </a:solidFill>
              <a:ln>
                <a:solidFill>
                  <a:srgbClr val="33333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731-1743-94AA-76629541F883}"/>
              </c:ext>
            </c:extLst>
          </c:dPt>
          <c:dLbls>
            <c:delete val="1"/>
          </c:dLbls>
          <c:cat>
            <c:numRef>
              <c:f>'02_データ計算'!$H$91:$T$91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'02_データ計算'!$H$103:$T$103</c:f>
              <c:numCache>
                <c:formatCode>#,##0;"△ "#,##0</c:formatCode>
                <c:ptCount val="13"/>
                <c:pt idx="5">
                  <c:v>49983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731-1743-94AA-76629541F883}"/>
            </c:ext>
          </c:extLst>
        </c:ser>
        <c:ser>
          <c:idx val="10"/>
          <c:order val="11"/>
          <c:tx>
            <c:strRef>
              <c:f>'02_データ計算'!$G$102</c:f>
              <c:strCache>
                <c:ptCount val="1"/>
                <c:pt idx="0">
                  <c:v>営業外損益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'02_データ計算'!$H$91:$T$91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'02_データ計算'!$H$102:$T$102</c:f>
              <c:numCache>
                <c:formatCode>#,##0;"△ "#,##0</c:formatCode>
                <c:ptCount val="13"/>
                <c:pt idx="5">
                  <c:v>2757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731-1743-94AA-76629541F883}"/>
            </c:ext>
          </c:extLst>
        </c:ser>
        <c:ser>
          <c:idx val="16"/>
          <c:order val="12"/>
          <c:tx>
            <c:strRef>
              <c:f>'02_データ計算'!$G$105</c:f>
              <c:strCache>
                <c:ptCount val="1"/>
                <c:pt idx="0">
                  <c:v>税引前利益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'02_データ計算'!$H$91:$T$91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'02_データ計算'!$H$105:$T$105</c:f>
              <c:numCache>
                <c:formatCode>#,##0;"△ "#,##0</c:formatCode>
                <c:ptCount val="13"/>
                <c:pt idx="4">
                  <c:v>45694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731-1743-94AA-76629541F883}"/>
            </c:ext>
          </c:extLst>
        </c:ser>
        <c:ser>
          <c:idx val="12"/>
          <c:order val="13"/>
          <c:tx>
            <c:strRef>
              <c:f>'02_データ計算'!$G$104</c:f>
              <c:strCache>
                <c:ptCount val="1"/>
                <c:pt idx="0">
                  <c:v>特別損益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'02_データ計算'!$H$91:$T$91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'02_データ計算'!$H$104:$T$104</c:f>
              <c:numCache>
                <c:formatCode>#,##0;"△ "#,##0</c:formatCode>
                <c:ptCount val="13"/>
                <c:pt idx="4">
                  <c:v>-4289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731-1743-94AA-76629541F883}"/>
            </c:ext>
          </c:extLst>
        </c:ser>
        <c:ser>
          <c:idx val="13"/>
          <c:order val="14"/>
          <c:tx>
            <c:strRef>
              <c:f>'02_データ計算'!$G$107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'02_データ計算'!$H$91:$T$91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'02_データ計算'!$H$107:$T$107</c:f>
              <c:numCache>
                <c:formatCode>#,##0;"△ "#,##0</c:formatCode>
                <c:ptCount val="13"/>
                <c:pt idx="3">
                  <c:v>26954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731-1743-94AA-76629541F883}"/>
            </c:ext>
          </c:extLst>
        </c:ser>
        <c:ser>
          <c:idx val="14"/>
          <c:order val="15"/>
          <c:tx>
            <c:strRef>
              <c:f>'02_データ計算'!$G$106</c:f>
              <c:strCache>
                <c:ptCount val="1"/>
                <c:pt idx="0">
                  <c:v>法人税等</c:v>
                </c:pt>
              </c:strCache>
            </c:strRef>
          </c:tx>
          <c:spPr>
            <a:solidFill>
              <a:srgbClr val="FFF9C9"/>
            </a:solidFill>
            <a:ln w="9525" cmpd="sng"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'02_データ計算'!$H$91:$T$91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'02_データ計算'!$H$106:$T$106</c:f>
              <c:numCache>
                <c:formatCode>#,##0;"△ "#,##0</c:formatCode>
                <c:ptCount val="13"/>
                <c:pt idx="3">
                  <c:v>18740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731-1743-94AA-76629541F883}"/>
            </c:ext>
          </c:extLst>
        </c:ser>
        <c:ser>
          <c:idx val="18"/>
          <c:order val="16"/>
          <c:tx>
            <c:strRef>
              <c:f>'02_データ計算'!$G$108</c:f>
              <c:strCache>
                <c:ptCount val="1"/>
                <c:pt idx="0">
                  <c:v>営業CF</c:v>
                </c:pt>
              </c:strCache>
            </c:strRef>
          </c:tx>
          <c:spPr>
            <a:solidFill>
              <a:srgbClr val="B2BADB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9731-1743-94AA-76629541F883}"/>
              </c:ext>
            </c:extLst>
          </c:dPt>
          <c:dLbls>
            <c:delete val="1"/>
          </c:dLbls>
          <c:cat>
            <c:numRef>
              <c:f>'02_データ計算'!$H$91:$T$91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'02_データ計算'!$H$108:$T$108</c:f>
              <c:numCache>
                <c:formatCode>#,##0;"△ "#,##0</c:formatCode>
                <c:ptCount val="13"/>
                <c:pt idx="10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31-1743-94AA-76629541F883}"/>
            </c:ext>
          </c:extLst>
        </c:ser>
        <c:ser>
          <c:idx val="17"/>
          <c:order val="17"/>
          <c:tx>
            <c:strRef>
              <c:f>'02_データ計算'!$G$109</c:f>
              <c:strCache>
                <c:ptCount val="1"/>
                <c:pt idx="0">
                  <c:v>投資CF</c:v>
                </c:pt>
              </c:strCache>
            </c:strRef>
          </c:tx>
          <c:spPr>
            <a:solidFill>
              <a:srgbClr val="DCE0F2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'02_データ計算'!$H$91:$T$91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'02_データ計算'!$H$109:$T$109</c:f>
              <c:numCache>
                <c:formatCode>#,##0;"△ "#,##0</c:formatCode>
                <c:ptCount val="13"/>
                <c:pt idx="11">
                  <c:v>-6651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731-1743-94AA-76629541F883}"/>
            </c:ext>
          </c:extLst>
        </c:ser>
        <c:ser>
          <c:idx val="15"/>
          <c:order val="18"/>
          <c:tx>
            <c:strRef>
              <c:f>'02_データ計算'!$G$110</c:f>
              <c:strCache>
                <c:ptCount val="1"/>
                <c:pt idx="0">
                  <c:v>財務CF</c:v>
                </c:pt>
              </c:strCache>
            </c:strRef>
          </c:tx>
          <c:spPr>
            <a:solidFill>
              <a:srgbClr val="F7F8FD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'02_データ計算'!$H$91:$T$91</c:f>
              <c:numCache>
                <c:formatCode>General</c:formatCode>
                <c:ptCount val="13"/>
              </c:numCache>
            </c:numRef>
          </c:cat>
          <c:val>
            <c:numRef>
              <c:f>'02_データ計算'!$H$110:$T$110</c:f>
              <c:numCache>
                <c:formatCode>#,##0;"△ "#,##0</c:formatCode>
                <c:ptCount val="13"/>
                <c:pt idx="12">
                  <c:v>-6647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731-1743-94AA-76629541F88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2116218824"/>
        <c:axId val="2116221912"/>
      </c:barChart>
      <c:catAx>
        <c:axId val="211621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333333"/>
            </a:solidFill>
          </a:ln>
        </c:spPr>
        <c:txPr>
          <a:bodyPr/>
          <a:lstStyle/>
          <a:p>
            <a:pPr>
              <a:defRPr sz="2000">
                <a:solidFill>
                  <a:schemeClr val="tx1"/>
                </a:solidFill>
                <a:latin typeface="Helvetica" pitchFamily="2" charset="0"/>
              </a:defRPr>
            </a:pPr>
            <a:endParaRPr lang="ja-JP"/>
          </a:p>
        </c:txPr>
        <c:crossAx val="2116221912"/>
        <c:crosses val="autoZero"/>
        <c:auto val="0"/>
        <c:lblAlgn val="ctr"/>
        <c:lblOffset val="100"/>
        <c:noMultiLvlLbl val="0"/>
      </c:catAx>
      <c:valAx>
        <c:axId val="2116221912"/>
        <c:scaling>
          <c:orientation val="minMax"/>
        </c:scaling>
        <c:delete val="0"/>
        <c:axPos val="l"/>
        <c:numFmt formatCode="#,##0;&quot;△ &quot;#,##0" sourceLinked="0"/>
        <c:majorTickMark val="out"/>
        <c:minorTickMark val="none"/>
        <c:tickLblPos val="nextTo"/>
        <c:spPr>
          <a:ln>
            <a:solidFill>
              <a:srgbClr val="333333"/>
            </a:solidFill>
          </a:ln>
        </c:spPr>
        <c:txPr>
          <a:bodyPr/>
          <a:lstStyle/>
          <a:p>
            <a:pPr>
              <a:defRPr sz="1800" b="0" i="0">
                <a:latin typeface="Helvetica Light" panose="020B0403020202020204" pitchFamily="34" charset="0"/>
                <a:ea typeface="ヒラギノ角ゴシック W0"/>
                <a:cs typeface="ヒラギノ角ゴシック W0"/>
              </a:defRPr>
            </a:pPr>
            <a:endParaRPr lang="ja-JP"/>
          </a:p>
        </c:txPr>
        <c:crossAx val="2116218824"/>
        <c:crosses val="autoZero"/>
        <c:crossBetween val="between"/>
      </c:valAx>
      <c:spPr>
        <a:effectLst/>
      </c:spPr>
    </c:plotArea>
    <c:plotVisOnly val="1"/>
    <c:dispBlanksAs val="span"/>
    <c:showDLblsOverMax val="0"/>
  </c:chart>
  <c:spPr>
    <a:noFill/>
    <a:ln>
      <a:noFill/>
    </a:ln>
  </c:spPr>
  <c:txPr>
    <a:bodyPr/>
    <a:lstStyle/>
    <a:p>
      <a:pPr>
        <a:defRPr sz="1050">
          <a:latin typeface="ヒラギノ角ゴ Pro W3"/>
          <a:ea typeface="ヒラギノ角ゴ Pro W3"/>
          <a:cs typeface="ヒラギノ角ゴ Pro W3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264450443320497E-2"/>
          <c:y val="9.8043022386859566E-2"/>
          <c:w val="0.91774019411660746"/>
          <c:h val="0.785695202699903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'02_データ計算'!$G$115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DFF7DE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'02_データ計算'!$H$113:$N$113</c:f>
              <c:numCache>
                <c:formatCode>General</c:formatCode>
                <c:ptCount val="7"/>
              </c:numCache>
            </c:numRef>
          </c:cat>
          <c:val>
            <c:numRef>
              <c:f>'02_データ計算'!$H$115:$N$115</c:f>
              <c:numCache>
                <c:formatCode>#,##0;"△ "#,##0</c:formatCode>
                <c:ptCount val="7"/>
                <c:pt idx="0">
                  <c:v>15.624851254224382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3F-DD4C-9F42-FE645C05AF74}"/>
            </c:ext>
          </c:extLst>
        </c:ser>
        <c:ser>
          <c:idx val="0"/>
          <c:order val="1"/>
          <c:tx>
            <c:strRef>
              <c:f>'02_データ計算'!$G$114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BBE9B8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D3F-DD4C-9F42-FE645C05AF74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3F-DD4C-9F42-FE645C05AF74}"/>
                </c:ext>
              </c:extLst>
            </c:dLbl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'02_データ計算'!$H$113:$N$113</c:f>
              <c:numCache>
                <c:formatCode>General</c:formatCode>
                <c:ptCount val="7"/>
              </c:numCache>
            </c:numRef>
          </c:cat>
          <c:val>
            <c:numRef>
              <c:f>'02_データ計算'!$H$114:$N$114</c:f>
              <c:numCache>
                <c:formatCode>#,##0;"△ "#,##0</c:formatCode>
                <c:ptCount val="7"/>
                <c:pt idx="0">
                  <c:v>84.375148745775618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3F-DD4C-9F42-FE645C05AF74}"/>
            </c:ext>
          </c:extLst>
        </c:ser>
        <c:ser>
          <c:idx val="4"/>
          <c:order val="2"/>
          <c:tx>
            <c:strRef>
              <c:f>'02_データ計算'!$G$118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rgbClr val="F7FEF7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'02_データ計算'!$H$113:$N$113</c:f>
              <c:numCache>
                <c:formatCode>General</c:formatCode>
                <c:ptCount val="7"/>
              </c:numCache>
            </c:numRef>
          </c:cat>
          <c:val>
            <c:numRef>
              <c:f>'02_データ計算'!$H$118:$N$118</c:f>
              <c:numCache>
                <c:formatCode>#,##0;"△ "#,##0</c:formatCode>
                <c:ptCount val="7"/>
                <c:pt idx="1">
                  <c:v>72.373149602551294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3F-DD4C-9F42-FE645C05AF74}"/>
            </c:ext>
          </c:extLst>
        </c:ser>
        <c:ser>
          <c:idx val="3"/>
          <c:order val="3"/>
          <c:tx>
            <c:strRef>
              <c:f>'02_データ計算'!$G$117</c:f>
              <c:strCache>
                <c:ptCount val="1"/>
                <c:pt idx="0">
                  <c:v>固定負債</c:v>
                </c:pt>
              </c:strCache>
            </c:strRef>
          </c:tx>
          <c:spPr>
            <a:solidFill>
              <a:srgbClr val="DFF7DE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Lbl>
              <c:idx val="1"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3F-DD4C-9F42-FE645C05AF74}"/>
                </c:ext>
              </c:extLst>
            </c:dLbl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'02_データ計算'!$H$113:$N$113</c:f>
              <c:numCache>
                <c:formatCode>General</c:formatCode>
                <c:ptCount val="7"/>
              </c:numCache>
            </c:numRef>
          </c:cat>
          <c:val>
            <c:numRef>
              <c:f>'02_データ計算'!$H$117:$N$117</c:f>
              <c:numCache>
                <c:formatCode>#,##0;"△ "#,##0</c:formatCode>
                <c:ptCount val="7"/>
                <c:pt idx="1">
                  <c:v>3.7248917130753485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3F-DD4C-9F42-FE645C05AF74}"/>
            </c:ext>
          </c:extLst>
        </c:ser>
        <c:ser>
          <c:idx val="2"/>
          <c:order val="4"/>
          <c:tx>
            <c:strRef>
              <c:f>'02_データ計算'!$G$116</c:f>
              <c:strCache>
                <c:ptCount val="1"/>
                <c:pt idx="0">
                  <c:v>流動負債</c:v>
                </c:pt>
              </c:strCache>
            </c:strRef>
          </c:tx>
          <c:spPr>
            <a:solidFill>
              <a:srgbClr val="BBE9B8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D3F-DD4C-9F42-FE645C05AF74}"/>
              </c:ext>
            </c:extLst>
          </c:dPt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'02_データ計算'!$H$113:$N$113</c:f>
              <c:numCache>
                <c:formatCode>General</c:formatCode>
                <c:ptCount val="7"/>
              </c:numCache>
            </c:numRef>
          </c:cat>
          <c:val>
            <c:numRef>
              <c:f>'02_データ計算'!$H$116:$N$116</c:f>
              <c:numCache>
                <c:formatCode>#,##0;"△ "#,##0</c:formatCode>
                <c:ptCount val="7"/>
                <c:pt idx="1">
                  <c:v>23.901958684373366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3F-DD4C-9F42-FE645C05AF74}"/>
            </c:ext>
          </c:extLst>
        </c:ser>
        <c:ser>
          <c:idx val="6"/>
          <c:order val="5"/>
          <c:tx>
            <c:strRef>
              <c:f>'02_データ計算'!$G$119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FFCE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&quot;%&quot;;&quot;△&quot;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'02_データ計算'!$H$113:$N$113</c:f>
              <c:numCache>
                <c:formatCode>General</c:formatCode>
                <c:ptCount val="7"/>
              </c:numCache>
            </c:numRef>
          </c:cat>
          <c:val>
            <c:numRef>
              <c:f>'02_データ計算'!$H$119:$N$119</c:f>
              <c:numCache>
                <c:formatCode>#,##0;"△ "#,##0</c:formatCode>
                <c:ptCount val="7"/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3F-DD4C-9F42-FE645C05AF74}"/>
            </c:ext>
          </c:extLst>
        </c:ser>
        <c:ser>
          <c:idx val="8"/>
          <c:order val="6"/>
          <c:tx>
            <c:strRef>
              <c:f>'02_データ計算'!$G$121</c:f>
              <c:strCache>
                <c:ptCount val="1"/>
                <c:pt idx="0">
                  <c:v>売上総利益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'02_データ計算'!$H$113:$N$113</c:f>
              <c:numCache>
                <c:formatCode>General</c:formatCode>
                <c:ptCount val="7"/>
              </c:numCache>
            </c:numRef>
          </c:cat>
          <c:val>
            <c:numRef>
              <c:f>'02_データ計算'!$H$121:$N$121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A-4D3F-DD4C-9F42-FE645C05AF74}"/>
            </c:ext>
          </c:extLst>
        </c:ser>
        <c:ser>
          <c:idx val="9"/>
          <c:order val="7"/>
          <c:tx>
            <c:strRef>
              <c:f>'02_データ計算'!$G$123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D3F-DD4C-9F42-FE645C05AF74}"/>
              </c:ext>
            </c:extLst>
          </c:dPt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0" i="0">
                    <a:latin typeface="Helvetica Light" panose="020B0403020202020204" pitchFamily="34" charset="0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'02_データ計算'!$H$113:$N$113</c:f>
              <c:numCache>
                <c:formatCode>General</c:formatCode>
                <c:ptCount val="7"/>
              </c:numCache>
            </c:numRef>
          </c:cat>
          <c:val>
            <c:numRef>
              <c:f>'02_データ計算'!$H$123:$N$123</c:f>
              <c:numCache>
                <c:formatCode>#,##0;"△ "#,##0</c:formatCode>
                <c:ptCount val="7"/>
                <c:pt idx="3">
                  <c:v>14.649116476008325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3F-DD4C-9F42-FE645C05AF74}"/>
            </c:ext>
          </c:extLst>
        </c:ser>
        <c:ser>
          <c:idx val="5"/>
          <c:order val="8"/>
          <c:tx>
            <c:strRef>
              <c:f>'02_データ計算'!$G$122</c:f>
              <c:strCache>
                <c:ptCount val="1"/>
                <c:pt idx="0">
                  <c:v>販管費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D3F-DD4C-9F42-FE645C05AF74}"/>
              </c:ext>
            </c:extLst>
          </c:dPt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'02_データ計算'!$H$113:$N$113</c:f>
              <c:numCache>
                <c:formatCode>General</c:formatCode>
                <c:ptCount val="7"/>
              </c:numCache>
            </c:numRef>
          </c:cat>
          <c:val>
            <c:numRef>
              <c:f>'02_データ計算'!$H$122:$N$122</c:f>
              <c:numCache>
                <c:formatCode>#,##0;"△ "#,##0</c:formatCode>
                <c:ptCount val="7"/>
                <c:pt idx="3">
                  <c:v>33.675556036712258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D3F-DD4C-9F42-FE645C05AF74}"/>
            </c:ext>
          </c:extLst>
        </c:ser>
        <c:ser>
          <c:idx val="7"/>
          <c:order val="9"/>
          <c:tx>
            <c:strRef>
              <c:f>'02_データ計算'!$G$120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'02_データ計算'!$H$113:$N$113</c:f>
              <c:numCache>
                <c:formatCode>General</c:formatCode>
                <c:ptCount val="7"/>
              </c:numCache>
            </c:numRef>
          </c:cat>
          <c:val>
            <c:numRef>
              <c:f>'02_データ計算'!$H$120:$N$120</c:f>
              <c:numCache>
                <c:formatCode>#,##0;"△ "#,##0</c:formatCode>
                <c:ptCount val="7"/>
                <c:pt idx="3">
                  <c:v>51.675327487279418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D3F-DD4C-9F42-FE645C05AF74}"/>
            </c:ext>
          </c:extLst>
        </c:ser>
        <c:ser>
          <c:idx val="11"/>
          <c:order val="10"/>
          <c:tx>
            <c:strRef>
              <c:f>'02_データ計算'!$G$124</c:f>
              <c:strCache>
                <c:ptCount val="1"/>
                <c:pt idx="0">
                  <c:v>営業外損益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'02_データ計算'!$H$113:$N$113</c:f>
              <c:numCache>
                <c:formatCode>General</c:formatCode>
                <c:ptCount val="7"/>
              </c:numCache>
            </c:numRef>
          </c:cat>
          <c:val>
            <c:numRef>
              <c:f>'02_データ計算'!$H$124:$N$124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F-4D3F-DD4C-9F42-FE645C05AF74}"/>
            </c:ext>
          </c:extLst>
        </c:ser>
        <c:ser>
          <c:idx val="10"/>
          <c:order val="11"/>
          <c:tx>
            <c:strRef>
              <c:f>'02_データ計算'!$G$125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'02_データ計算'!$H$113:$N$113</c:f>
              <c:numCache>
                <c:formatCode>General</c:formatCode>
                <c:ptCount val="7"/>
              </c:numCache>
            </c:numRef>
          </c:cat>
          <c:val>
            <c:numRef>
              <c:f>'02_データ計算'!$H$125:$N$125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0-4D3F-DD4C-9F42-FE645C05AF74}"/>
            </c:ext>
          </c:extLst>
        </c:ser>
        <c:ser>
          <c:idx val="16"/>
          <c:order val="12"/>
          <c:tx>
            <c:strRef>
              <c:f>'02_データ計算'!$G$126</c:f>
              <c:strCache>
                <c:ptCount val="1"/>
                <c:pt idx="0">
                  <c:v>特別損益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'02_データ計算'!$H$113:$N$113</c:f>
              <c:numCache>
                <c:formatCode>General</c:formatCode>
                <c:ptCount val="7"/>
              </c:numCache>
            </c:numRef>
          </c:cat>
          <c:val>
            <c:numRef>
              <c:f>'02_データ計算'!$H$126:$N$126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1-4D3F-DD4C-9F42-FE645C05AF74}"/>
            </c:ext>
          </c:extLst>
        </c:ser>
        <c:ser>
          <c:idx val="12"/>
          <c:order val="13"/>
          <c:tx>
            <c:strRef>
              <c:f>'02_データ計算'!$G$127</c:f>
              <c:strCache>
                <c:ptCount val="1"/>
                <c:pt idx="0">
                  <c:v>税引前利益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'02_データ計算'!$H$113:$N$113</c:f>
              <c:numCache>
                <c:formatCode>General</c:formatCode>
                <c:ptCount val="7"/>
              </c:numCache>
            </c:numRef>
          </c:cat>
          <c:val>
            <c:numRef>
              <c:f>'02_データ計算'!$H$127:$N$127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2-4D3F-DD4C-9F42-FE645C05AF74}"/>
            </c:ext>
          </c:extLst>
        </c:ser>
        <c:ser>
          <c:idx val="13"/>
          <c:order val="14"/>
          <c:tx>
            <c:strRef>
              <c:f>'02_データ計算'!$G$128</c:f>
              <c:strCache>
                <c:ptCount val="1"/>
                <c:pt idx="0">
                  <c:v>法人税等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'02_データ計算'!$H$113:$N$113</c:f>
              <c:numCache>
                <c:formatCode>General</c:formatCode>
                <c:ptCount val="7"/>
              </c:numCache>
            </c:numRef>
          </c:cat>
          <c:val>
            <c:numRef>
              <c:f>'02_データ計算'!$H$128:$N$128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3-4D3F-DD4C-9F42-FE645C05AF74}"/>
            </c:ext>
          </c:extLst>
        </c:ser>
        <c:ser>
          <c:idx val="14"/>
          <c:order val="15"/>
          <c:tx>
            <c:strRef>
              <c:f>'02_データ計算'!$G$129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FFF9C9"/>
            </a:solidFill>
            <a:ln w="9525" cmpd="sng"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'02_データ計算'!$H$113:$N$113</c:f>
              <c:numCache>
                <c:formatCode>General</c:formatCode>
                <c:ptCount val="7"/>
              </c:numCache>
            </c:numRef>
          </c:cat>
          <c:val>
            <c:numRef>
              <c:f>'02_データ計算'!$H$129:$N$129</c:f>
              <c:numCache>
                <c:formatCode>#,##0;"△ 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4-4D3F-DD4C-9F42-FE645C05AF74}"/>
            </c:ext>
          </c:extLst>
        </c:ser>
        <c:ser>
          <c:idx val="15"/>
          <c:order val="16"/>
          <c:tx>
            <c:strRef>
              <c:f>'02_データ計算'!$G$132</c:f>
              <c:strCache>
                <c:ptCount val="1"/>
                <c:pt idx="0">
                  <c:v>財務CF</c:v>
                </c:pt>
              </c:strCache>
            </c:strRef>
          </c:tx>
          <c:spPr>
            <a:solidFill>
              <a:srgbClr val="F7F8FD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Lbl>
              <c:idx val="6"/>
              <c:numFmt formatCode="0.0&quot;%&quot;;&quot;△&quot;0.0&quot;%&quot;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20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D3F-DD4C-9F42-FE645C05AF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'02_データ計算'!$H$113:$N$113</c:f>
              <c:numCache>
                <c:formatCode>General</c:formatCode>
                <c:ptCount val="7"/>
              </c:numCache>
            </c:numRef>
          </c:cat>
          <c:val>
            <c:numRef>
              <c:f>'02_データ計算'!$H$132:$N$132</c:f>
              <c:numCache>
                <c:formatCode>#,##0;"△ "#,##0</c:formatCode>
                <c:ptCount val="7"/>
                <c:pt idx="6">
                  <c:v>13.762474636630916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D3F-DD4C-9F42-FE645C05AF74}"/>
            </c:ext>
          </c:extLst>
        </c:ser>
        <c:ser>
          <c:idx val="17"/>
          <c:order val="17"/>
          <c:tx>
            <c:strRef>
              <c:f>'02_データ計算'!$G$131</c:f>
              <c:strCache>
                <c:ptCount val="1"/>
                <c:pt idx="0">
                  <c:v>投資CF</c:v>
                </c:pt>
              </c:strCache>
            </c:strRef>
          </c:tx>
          <c:spPr>
            <a:solidFill>
              <a:srgbClr val="DCE0F2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'02_データ計算'!$H$113:$N$113</c:f>
              <c:numCache>
                <c:formatCode>General</c:formatCode>
                <c:ptCount val="7"/>
              </c:numCache>
            </c:numRef>
          </c:cat>
          <c:val>
            <c:numRef>
              <c:f>'02_データ計算'!$H$131:$N$131</c:f>
              <c:numCache>
                <c:formatCode>#,##0;"△ "#,##0</c:formatCode>
                <c:ptCount val="7"/>
                <c:pt idx="6">
                  <c:v>13.770756553066379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D3F-DD4C-9F42-FE645C05AF74}"/>
            </c:ext>
          </c:extLst>
        </c:ser>
        <c:ser>
          <c:idx val="18"/>
          <c:order val="18"/>
          <c:tx>
            <c:strRef>
              <c:f>'02_データ計算'!$G$130</c:f>
              <c:strCache>
                <c:ptCount val="1"/>
                <c:pt idx="0">
                  <c:v>営業CF</c:v>
                </c:pt>
              </c:strCache>
            </c:strRef>
          </c:tx>
          <c:spPr>
            <a:solidFill>
              <a:srgbClr val="B2BADB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D3F-DD4C-9F42-FE645C05AF74}"/>
              </c:ext>
            </c:extLst>
          </c:dPt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'02_データ計算'!$H$113:$N$113</c:f>
              <c:numCache>
                <c:formatCode>General</c:formatCode>
                <c:ptCount val="7"/>
              </c:numCache>
            </c:numRef>
          </c:cat>
          <c:val>
            <c:numRef>
              <c:f>'02_データ計算'!$H$130:$N$130</c:f>
              <c:numCache>
                <c:formatCode>#,##0;"△ "#,##0</c:formatCode>
                <c:ptCount val="7"/>
                <c:pt idx="6">
                  <c:v>72.46676881030271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D3F-DD4C-9F42-FE645C05AF7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2116218824"/>
        <c:axId val="2116221912"/>
      </c:barChart>
      <c:catAx>
        <c:axId val="211621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333333"/>
            </a:solidFill>
          </a:ln>
        </c:spPr>
        <c:txPr>
          <a:bodyPr/>
          <a:lstStyle/>
          <a:p>
            <a:pPr>
              <a:defRPr sz="2000">
                <a:solidFill>
                  <a:schemeClr val="tx1"/>
                </a:solidFill>
                <a:latin typeface="Helvetica" pitchFamily="2" charset="0"/>
              </a:defRPr>
            </a:pPr>
            <a:endParaRPr lang="ja-JP"/>
          </a:p>
        </c:txPr>
        <c:crossAx val="2116221912"/>
        <c:crosses val="autoZero"/>
        <c:auto val="0"/>
        <c:lblAlgn val="ctr"/>
        <c:lblOffset val="100"/>
        <c:noMultiLvlLbl val="0"/>
      </c:catAx>
      <c:valAx>
        <c:axId val="2116221912"/>
        <c:scaling>
          <c:orientation val="minMax"/>
          <c:max val="100"/>
        </c:scaling>
        <c:delete val="0"/>
        <c:axPos val="l"/>
        <c:numFmt formatCode="#,##0;&quot;△ &quot;#,##0" sourceLinked="0"/>
        <c:majorTickMark val="out"/>
        <c:minorTickMark val="none"/>
        <c:tickLblPos val="nextTo"/>
        <c:spPr>
          <a:ln>
            <a:solidFill>
              <a:srgbClr val="333333"/>
            </a:solidFill>
          </a:ln>
        </c:spPr>
        <c:txPr>
          <a:bodyPr/>
          <a:lstStyle/>
          <a:p>
            <a:pPr>
              <a:defRPr sz="1800" b="0" i="0">
                <a:latin typeface="Helvetica Light" panose="020B0403020202020204" pitchFamily="34" charset="0"/>
                <a:ea typeface="ヒラギノ角ゴシック W0"/>
                <a:cs typeface="ヒラギノ角ゴシック W0"/>
              </a:defRPr>
            </a:pPr>
            <a:endParaRPr lang="ja-JP"/>
          </a:p>
        </c:txPr>
        <c:crossAx val="2116218824"/>
        <c:crosses val="autoZero"/>
        <c:crossBetween val="between"/>
        <c:majorUnit val="20"/>
      </c:valAx>
      <c:spPr>
        <a:effectLst/>
      </c:spPr>
    </c:plotArea>
    <c:plotVisOnly val="1"/>
    <c:dispBlanksAs val="span"/>
    <c:showDLblsOverMax val="0"/>
  </c:chart>
  <c:spPr>
    <a:noFill/>
    <a:ln>
      <a:noFill/>
    </a:ln>
  </c:spPr>
  <c:txPr>
    <a:bodyPr/>
    <a:lstStyle/>
    <a:p>
      <a:pPr>
        <a:defRPr sz="1050">
          <a:latin typeface="ヒラギノ角ゴ Pro W3"/>
          <a:ea typeface="ヒラギノ角ゴ Pro W3"/>
          <a:cs typeface="ヒラギノ角ゴ Pro W3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989446054836155E-2"/>
          <c:y val="9.8042986060112983E-2"/>
          <c:w val="0.92041317115909083"/>
          <c:h val="0.7856952026999030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'02_データ計算'!$G$139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DFF7DE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5AE-6740-8713-9567500528AF}"/>
              </c:ext>
            </c:extLst>
          </c:dPt>
          <c:dLbls>
            <c:delete val="1"/>
          </c:dLbls>
          <c:cat>
            <c:numRef>
              <c:f>'02_データ計算'!$H$137:$AB$137</c:f>
              <c:numCache>
                <c:formatCode>General</c:formatCode>
                <c:ptCount val="21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8">
                  <c:v>7974</c:v>
                </c:pt>
              </c:numCache>
            </c:numRef>
          </c:cat>
          <c:val>
            <c:numRef>
              <c:f>'02_データ計算'!$H$139:$AB$139</c:f>
              <c:numCache>
                <c:formatCode>#,##0;"△ "#,##0</c:formatCode>
                <c:ptCount val="21"/>
                <c:pt idx="0">
                  <c:v>277571</c:v>
                </c:pt>
                <c:pt idx="3">
                  <c:v>426543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AE-6740-8713-9567500528AF}"/>
            </c:ext>
          </c:extLst>
        </c:ser>
        <c:ser>
          <c:idx val="1"/>
          <c:order val="1"/>
          <c:tx>
            <c:strRef>
              <c:f>'02_データ計算'!$G$138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BBE9B8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'02_データ計算'!$H$137:$AB$137</c:f>
              <c:numCache>
                <c:formatCode>General</c:formatCode>
                <c:ptCount val="21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8">
                  <c:v>7974</c:v>
                </c:pt>
              </c:numCache>
            </c:numRef>
          </c:cat>
          <c:val>
            <c:numRef>
              <c:f>'02_データ計算'!$H$138:$AB$138</c:f>
              <c:numCache>
                <c:formatCode>#,##0;"△ "#,##0</c:formatCode>
                <c:ptCount val="21"/>
                <c:pt idx="0">
                  <c:v>455210</c:v>
                </c:pt>
                <c:pt idx="3">
                  <c:v>2020375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AE-6740-8713-9567500528AF}"/>
            </c:ext>
          </c:extLst>
        </c:ser>
        <c:ser>
          <c:idx val="6"/>
          <c:order val="2"/>
          <c:tx>
            <c:strRef>
              <c:f>'02_データ計算'!$G$142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rgbClr val="F7FEF7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'02_データ計算'!$H$137:$AB$137</c:f>
              <c:numCache>
                <c:formatCode>General</c:formatCode>
                <c:ptCount val="21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8">
                  <c:v>7974</c:v>
                </c:pt>
              </c:numCache>
            </c:numRef>
          </c:cat>
          <c:val>
            <c:numRef>
              <c:f>'02_データ計算'!$H$142:$AB$142</c:f>
              <c:numCache>
                <c:formatCode>#,##0;"△ "#,##0</c:formatCode>
                <c:ptCount val="21"/>
                <c:pt idx="1">
                  <c:v>511433</c:v>
                </c:pt>
                <c:pt idx="4">
                  <c:v>1874614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AE-6740-8713-9567500528AF}"/>
            </c:ext>
          </c:extLst>
        </c:ser>
        <c:ser>
          <c:idx val="4"/>
          <c:order val="3"/>
          <c:tx>
            <c:strRef>
              <c:f>'02_データ計算'!$G$141</c:f>
              <c:strCache>
                <c:ptCount val="1"/>
                <c:pt idx="0">
                  <c:v>固定負債</c:v>
                </c:pt>
              </c:strCache>
            </c:strRef>
          </c:tx>
          <c:spPr>
            <a:solidFill>
              <a:srgbClr val="DFF7DE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'02_データ計算'!$H$137:$AB$137</c:f>
              <c:numCache>
                <c:formatCode>General</c:formatCode>
                <c:ptCount val="21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8">
                  <c:v>7974</c:v>
                </c:pt>
              </c:numCache>
            </c:numRef>
          </c:cat>
          <c:val>
            <c:numRef>
              <c:f>'02_データ計算'!$H$141:$AB$141</c:f>
              <c:numCache>
                <c:formatCode>#,##0;"△ "#,##0</c:formatCode>
                <c:ptCount val="21"/>
                <c:pt idx="1">
                  <c:v>45428</c:v>
                </c:pt>
                <c:pt idx="4">
                  <c:v>45972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AE-6740-8713-9567500528AF}"/>
            </c:ext>
          </c:extLst>
        </c:ser>
        <c:ser>
          <c:idx val="3"/>
          <c:order val="4"/>
          <c:tx>
            <c:strRef>
              <c:f>'02_データ計算'!$G$140</c:f>
              <c:strCache>
                <c:ptCount val="1"/>
                <c:pt idx="0">
                  <c:v>流動負債</c:v>
                </c:pt>
              </c:strCache>
            </c:strRef>
          </c:tx>
          <c:spPr>
            <a:solidFill>
              <a:srgbClr val="BBE9B8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'02_データ計算'!$H$137:$AB$137</c:f>
              <c:numCache>
                <c:formatCode>General</c:formatCode>
                <c:ptCount val="21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8">
                  <c:v>7974</c:v>
                </c:pt>
              </c:numCache>
            </c:numRef>
          </c:cat>
          <c:val>
            <c:numRef>
              <c:f>'02_データ計算'!$H$140:$AB$140</c:f>
              <c:numCache>
                <c:formatCode>#,##0;"△ "#,##0</c:formatCode>
                <c:ptCount val="21"/>
                <c:pt idx="1">
                  <c:v>175920</c:v>
                </c:pt>
                <c:pt idx="4">
                  <c:v>526331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AE-6740-8713-9567500528AF}"/>
            </c:ext>
          </c:extLst>
        </c:ser>
        <c:ser>
          <c:idx val="5"/>
          <c:order val="5"/>
          <c:tx>
            <c:strRef>
              <c:f>'02_データ計算'!$G$143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FFCEC9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5AE-6740-8713-9567500528AF}"/>
              </c:ext>
            </c:extLst>
          </c:dPt>
          <c:dLbls>
            <c:delete val="1"/>
          </c:dLbls>
          <c:cat>
            <c:numRef>
              <c:f>'02_データ計算'!$H$137:$AB$137</c:f>
              <c:numCache>
                <c:formatCode>General</c:formatCode>
                <c:ptCount val="21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8">
                  <c:v>7974</c:v>
                </c:pt>
              </c:numCache>
            </c:numRef>
          </c:cat>
          <c:val>
            <c:numRef>
              <c:f>'02_データ計算'!$H$143:$AB$143</c:f>
              <c:numCache>
                <c:formatCode>#,##0;"△ "#,##0</c:formatCode>
                <c:ptCount val="21"/>
                <c:pt idx="8">
                  <c:v>740903</c:v>
                </c:pt>
                <c:pt idx="11">
                  <c:v>1758910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AE-6740-8713-9567500528AF}"/>
            </c:ext>
          </c:extLst>
        </c:ser>
        <c:ser>
          <c:idx val="10"/>
          <c:order val="6"/>
          <c:tx>
            <c:strRef>
              <c:f>'02_データ計算'!$G$147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'02_データ計算'!$H$137:$AB$137</c:f>
              <c:numCache>
                <c:formatCode>General</c:formatCode>
                <c:ptCount val="21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8">
                  <c:v>7974</c:v>
                </c:pt>
              </c:numCache>
            </c:numRef>
          </c:cat>
          <c:val>
            <c:numRef>
              <c:f>'02_データ計算'!$H$147:$AB$147</c:f>
              <c:numCache>
                <c:formatCode>#,##0;"△ "#,##0</c:formatCode>
                <c:ptCount val="21"/>
                <c:pt idx="7">
                  <c:v>84654</c:v>
                </c:pt>
                <c:pt idx="10">
                  <c:v>640635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5AE-6740-8713-9567500528AF}"/>
            </c:ext>
          </c:extLst>
        </c:ser>
        <c:ser>
          <c:idx val="7"/>
          <c:order val="7"/>
          <c:tx>
            <c:strRef>
              <c:f>'02_データ計算'!$G$146</c:f>
              <c:strCache>
                <c:ptCount val="1"/>
                <c:pt idx="0">
                  <c:v>販管費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'02_データ計算'!$H$137:$AB$137</c:f>
              <c:numCache>
                <c:formatCode>General</c:formatCode>
                <c:ptCount val="21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8">
                  <c:v>7974</c:v>
                </c:pt>
              </c:numCache>
            </c:numRef>
          </c:cat>
          <c:val>
            <c:numRef>
              <c:f>'02_データ計算'!$H$146:$AB$146</c:f>
              <c:numCache>
                <c:formatCode>#,##0;"△ "#,##0</c:formatCode>
                <c:ptCount val="21"/>
                <c:pt idx="7">
                  <c:v>197352</c:v>
                </c:pt>
                <c:pt idx="10">
                  <c:v>329838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5AE-6740-8713-9567500528AF}"/>
            </c:ext>
          </c:extLst>
        </c:ser>
        <c:ser>
          <c:idx val="9"/>
          <c:order val="8"/>
          <c:tx>
            <c:strRef>
              <c:f>'02_データ計算'!$G$144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5AE-6740-8713-9567500528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5AE-6740-8713-9567500528A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5AE-6740-8713-9567500528A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5AE-6740-8713-9567500528AF}"/>
              </c:ext>
            </c:extLst>
          </c:dPt>
          <c:dLbls>
            <c:delete val="1"/>
          </c:dLbls>
          <c:cat>
            <c:numRef>
              <c:f>'02_データ計算'!$H$137:$AB$137</c:f>
              <c:numCache>
                <c:formatCode>General</c:formatCode>
                <c:ptCount val="21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8">
                  <c:v>7974</c:v>
                </c:pt>
              </c:numCache>
            </c:numRef>
          </c:cat>
          <c:val>
            <c:numRef>
              <c:f>'02_データ計算'!$H$144:$AB$144</c:f>
              <c:numCache>
                <c:formatCode>#,##0;"△ "#,##0</c:formatCode>
                <c:ptCount val="21"/>
                <c:pt idx="7">
                  <c:v>458897</c:v>
                </c:pt>
                <c:pt idx="10">
                  <c:v>788437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5AE-6740-8713-9567500528AF}"/>
            </c:ext>
          </c:extLst>
        </c:ser>
        <c:ser>
          <c:idx val="8"/>
          <c:order val="9"/>
          <c:tx>
            <c:strRef>
              <c:f>'02_データ計算'!$G$145</c:f>
              <c:strCache>
                <c:ptCount val="1"/>
                <c:pt idx="0">
                  <c:v>売上総利益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F9C9"/>
              </a:solidFill>
              <a:ln>
                <a:solidFill>
                  <a:srgbClr val="33333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5AE-6740-8713-9567500528AF}"/>
              </c:ext>
            </c:extLst>
          </c:dPt>
          <c:dPt>
            <c:idx val="13"/>
            <c:invertIfNegative val="0"/>
            <c:bubble3D val="0"/>
            <c:spPr>
              <a:solidFill>
                <a:srgbClr val="FFF9C9"/>
              </a:solidFill>
              <a:ln>
                <a:solidFill>
                  <a:srgbClr val="33333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5AE-6740-8713-9567500528AF}"/>
              </c:ext>
            </c:extLst>
          </c:dPt>
          <c:dPt>
            <c:idx val="16"/>
            <c:invertIfNegative val="0"/>
            <c:bubble3D val="0"/>
            <c:spPr>
              <a:solidFill>
                <a:srgbClr val="FFF9C9"/>
              </a:solidFill>
              <a:ln>
                <a:solidFill>
                  <a:srgbClr val="33333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5AE-6740-8713-9567500528AF}"/>
              </c:ext>
            </c:extLst>
          </c:dPt>
          <c:dLbls>
            <c:delete val="1"/>
          </c:dLbls>
          <c:cat>
            <c:numRef>
              <c:f>'02_データ計算'!$H$137:$AB$137</c:f>
              <c:numCache>
                <c:formatCode>General</c:formatCode>
                <c:ptCount val="21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8">
                  <c:v>7974</c:v>
                </c:pt>
              </c:numCache>
            </c:numRef>
          </c:cat>
          <c:val>
            <c:numRef>
              <c:f>'02_データ計算'!$H$145:$AB$145</c:f>
              <c:numCache>
                <c:formatCode>#,##0;"△ "#,##0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18-95AE-6740-8713-9567500528AF}"/>
            </c:ext>
          </c:extLst>
        </c:ser>
        <c:ser>
          <c:idx val="11"/>
          <c:order val="10"/>
          <c:tx>
            <c:strRef>
              <c:f>'02_データ計算'!$G$148</c:f>
              <c:strCache>
                <c:ptCount val="1"/>
                <c:pt idx="0">
                  <c:v>営業外損益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'02_データ計算'!$H$137:$AB$137</c:f>
              <c:numCache>
                <c:formatCode>General</c:formatCode>
                <c:ptCount val="21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8">
                  <c:v>7974</c:v>
                </c:pt>
              </c:numCache>
            </c:numRef>
          </c:cat>
          <c:val>
            <c:numRef>
              <c:f>'02_データ計算'!$H$148:$AB$148</c:f>
              <c:numCache>
                <c:formatCode>#,##0;"△ "#,##0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1B-95AE-6740-8713-9567500528AF}"/>
            </c:ext>
          </c:extLst>
        </c:ser>
        <c:ser>
          <c:idx val="12"/>
          <c:order val="11"/>
          <c:tx>
            <c:strRef>
              <c:f>'02_データ計算'!$G$149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'02_データ計算'!$H$137:$AB$137</c:f>
              <c:numCache>
                <c:formatCode>General</c:formatCode>
                <c:ptCount val="21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8">
                  <c:v>7974</c:v>
                </c:pt>
              </c:numCache>
            </c:numRef>
          </c:cat>
          <c:val>
            <c:numRef>
              <c:f>'02_データ計算'!$H$149:$AB$149</c:f>
              <c:numCache>
                <c:formatCode>#,##0;"△ "#,##0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1C-95AE-6740-8713-9567500528AF}"/>
            </c:ext>
          </c:extLst>
        </c:ser>
        <c:ser>
          <c:idx val="16"/>
          <c:order val="12"/>
          <c:tx>
            <c:strRef>
              <c:f>'02_データ計算'!$G$150</c:f>
              <c:strCache>
                <c:ptCount val="1"/>
                <c:pt idx="0">
                  <c:v>特別損益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'02_データ計算'!$H$137:$AB$137</c:f>
              <c:numCache>
                <c:formatCode>General</c:formatCode>
                <c:ptCount val="21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8">
                  <c:v>7974</c:v>
                </c:pt>
              </c:numCache>
            </c:numRef>
          </c:cat>
          <c:val>
            <c:numRef>
              <c:f>'02_データ計算'!$H$150:$AB$150</c:f>
              <c:numCache>
                <c:formatCode>#,##0;"△ "#,##0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1D-95AE-6740-8713-9567500528AF}"/>
            </c:ext>
          </c:extLst>
        </c:ser>
        <c:ser>
          <c:idx val="14"/>
          <c:order val="13"/>
          <c:tx>
            <c:strRef>
              <c:f>'02_データ計算'!$G$151</c:f>
              <c:strCache>
                <c:ptCount val="1"/>
                <c:pt idx="0">
                  <c:v>税引前利益</c:v>
                </c:pt>
              </c:strCache>
            </c:strRef>
          </c:tx>
          <c:spPr>
            <a:solidFill>
              <a:srgbClr val="FFE8E5"/>
            </a:solidFill>
            <a:ln w="9525" cmpd="sng"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'02_データ計算'!$H$137:$AB$137</c:f>
              <c:numCache>
                <c:formatCode>General</c:formatCode>
                <c:ptCount val="21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8">
                  <c:v>7974</c:v>
                </c:pt>
              </c:numCache>
            </c:numRef>
          </c:cat>
          <c:val>
            <c:numRef>
              <c:f>'02_データ計算'!$H$151:$AB$151</c:f>
              <c:numCache>
                <c:formatCode>#,##0;"△ "#,##0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1E-95AE-6740-8713-9567500528AF}"/>
            </c:ext>
          </c:extLst>
        </c:ser>
        <c:ser>
          <c:idx val="13"/>
          <c:order val="14"/>
          <c:tx>
            <c:strRef>
              <c:f>'02_データ計算'!$G$152</c:f>
              <c:strCache>
                <c:ptCount val="1"/>
                <c:pt idx="0">
                  <c:v>法人税等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'02_データ計算'!$H$137:$AB$137</c:f>
              <c:numCache>
                <c:formatCode>General</c:formatCode>
                <c:ptCount val="21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8">
                  <c:v>7974</c:v>
                </c:pt>
              </c:numCache>
            </c:numRef>
          </c:cat>
          <c:val>
            <c:numRef>
              <c:f>'02_データ計算'!$H$152:$AB$152</c:f>
              <c:numCache>
                <c:formatCode>#,##0;"△ "#,##0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1F-95AE-6740-8713-9567500528AF}"/>
            </c:ext>
          </c:extLst>
        </c:ser>
        <c:ser>
          <c:idx val="18"/>
          <c:order val="15"/>
          <c:tx>
            <c:strRef>
              <c:f>'02_データ計算'!$G$153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B2BADB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95AE-6740-8713-9567500528AF}"/>
              </c:ext>
            </c:extLst>
          </c:dPt>
          <c:dLbls>
            <c:delete val="1"/>
          </c:dLbls>
          <c:cat>
            <c:numRef>
              <c:f>'02_データ計算'!$H$137:$AB$137</c:f>
              <c:numCache>
                <c:formatCode>General</c:formatCode>
                <c:ptCount val="21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8">
                  <c:v>7974</c:v>
                </c:pt>
              </c:numCache>
            </c:numRef>
          </c:cat>
          <c:val>
            <c:numRef>
              <c:f>'02_データ計算'!$H$153:$AB$153</c:f>
              <c:numCache>
                <c:formatCode>#,##0;"△ "#,##0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21-95AE-6740-8713-9567500528AF}"/>
            </c:ext>
          </c:extLst>
        </c:ser>
        <c:ser>
          <c:idx val="17"/>
          <c:order val="16"/>
          <c:tx>
            <c:strRef>
              <c:f>'02_データ計算'!$G$154</c:f>
              <c:strCache>
                <c:ptCount val="1"/>
                <c:pt idx="0">
                  <c:v>営業CF</c:v>
                </c:pt>
              </c:strCache>
            </c:strRef>
          </c:tx>
          <c:spPr>
            <a:solidFill>
              <a:srgbClr val="B2BADB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'02_データ計算'!$H$137:$AB$137</c:f>
              <c:numCache>
                <c:formatCode>General</c:formatCode>
                <c:ptCount val="21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8">
                  <c:v>7974</c:v>
                </c:pt>
              </c:numCache>
            </c:numRef>
          </c:cat>
          <c:val>
            <c:numRef>
              <c:f>'02_データ計算'!$H$154:$AB$154</c:f>
              <c:numCache>
                <c:formatCode>#,##0;"△ "#,##0</c:formatCode>
                <c:ptCount val="21"/>
                <c:pt idx="14">
                  <c:v>60483</c:v>
                </c:pt>
                <c:pt idx="18">
                  <c:v>612106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5AE-6740-8713-9567500528AF}"/>
            </c:ext>
          </c:extLst>
        </c:ser>
        <c:ser>
          <c:idx val="15"/>
          <c:order val="17"/>
          <c:tx>
            <c:strRef>
              <c:f>'02_データ計算'!$G$155</c:f>
              <c:strCache>
                <c:ptCount val="1"/>
                <c:pt idx="0">
                  <c:v>投資CF</c:v>
                </c:pt>
              </c:strCache>
            </c:strRef>
          </c:tx>
          <c:spPr>
            <a:solidFill>
              <a:srgbClr val="DCE0F2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'02_データ計算'!$H$137:$AB$137</c:f>
              <c:numCache>
                <c:formatCode>General</c:formatCode>
                <c:ptCount val="21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8">
                  <c:v>7974</c:v>
                </c:pt>
              </c:numCache>
            </c:numRef>
          </c:cat>
          <c:val>
            <c:numRef>
              <c:f>'02_データ計算'!$H$155:$AB$155</c:f>
              <c:numCache>
                <c:formatCode>#,##0;"△ "#,##0</c:formatCode>
                <c:ptCount val="21"/>
                <c:pt idx="15">
                  <c:v>-29771</c:v>
                </c:pt>
                <c:pt idx="19">
                  <c:v>-136533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5AE-6740-8713-9567500528AF}"/>
            </c:ext>
          </c:extLst>
        </c:ser>
        <c:ser>
          <c:idx val="19"/>
          <c:order val="18"/>
          <c:tx>
            <c:strRef>
              <c:f>'02_データ計算'!$G$156</c:f>
              <c:strCache>
                <c:ptCount val="1"/>
                <c:pt idx="0">
                  <c:v>財務CF</c:v>
                </c:pt>
              </c:strCache>
            </c:strRef>
          </c:tx>
          <c:spPr>
            <a:solidFill>
              <a:srgbClr val="F7F8FD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F7F8FD"/>
              </a:solidFill>
              <a:ln>
                <a:solidFill>
                  <a:srgbClr val="33333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95AE-6740-8713-9567500528AF}"/>
              </c:ext>
            </c:extLst>
          </c:dPt>
          <c:dPt>
            <c:idx val="20"/>
            <c:invertIfNegative val="0"/>
            <c:bubble3D val="0"/>
            <c:spPr>
              <a:solidFill>
                <a:srgbClr val="F7F8FD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95AE-6740-8713-9567500528AF}"/>
              </c:ext>
            </c:extLst>
          </c:dPt>
          <c:dLbls>
            <c:delete val="1"/>
          </c:dLbls>
          <c:cat>
            <c:numRef>
              <c:f>'02_データ計算'!$H$137:$AB$137</c:f>
              <c:numCache>
                <c:formatCode>General</c:formatCode>
                <c:ptCount val="21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8">
                  <c:v>7974</c:v>
                </c:pt>
              </c:numCache>
            </c:numRef>
          </c:cat>
          <c:val>
            <c:numRef>
              <c:f>'02_データ計算'!$H$156:$AB$156</c:f>
              <c:numCache>
                <c:formatCode>#,##0;"△ "#,##0</c:formatCode>
                <c:ptCount val="21"/>
                <c:pt idx="16">
                  <c:v>-19037</c:v>
                </c:pt>
                <c:pt idx="20">
                  <c:v>-194938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5AE-6740-8713-9567500528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2116218824"/>
        <c:axId val="2116221912"/>
      </c:barChart>
      <c:catAx>
        <c:axId val="211621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333333"/>
            </a:solidFill>
          </a:ln>
        </c:spPr>
        <c:txPr>
          <a:bodyPr/>
          <a:lstStyle/>
          <a:p>
            <a:pPr>
              <a:defRPr sz="2000">
                <a:solidFill>
                  <a:schemeClr val="tx1"/>
                </a:solidFill>
                <a:latin typeface="Helvetica" pitchFamily="2" charset="0"/>
              </a:defRPr>
            </a:pPr>
            <a:endParaRPr lang="ja-JP"/>
          </a:p>
        </c:txPr>
        <c:crossAx val="2116221912"/>
        <c:crosses val="autoZero"/>
        <c:auto val="0"/>
        <c:lblAlgn val="ctr"/>
        <c:lblOffset val="100"/>
        <c:noMultiLvlLbl val="0"/>
      </c:catAx>
      <c:valAx>
        <c:axId val="2116221912"/>
        <c:scaling>
          <c:orientation val="minMax"/>
        </c:scaling>
        <c:delete val="0"/>
        <c:axPos val="l"/>
        <c:numFmt formatCode="#,##0;&quot;△ &quot;#,##0" sourceLinked="0"/>
        <c:majorTickMark val="out"/>
        <c:minorTickMark val="none"/>
        <c:tickLblPos val="nextTo"/>
        <c:spPr>
          <a:ln>
            <a:solidFill>
              <a:srgbClr val="333333"/>
            </a:solidFill>
          </a:ln>
        </c:spPr>
        <c:txPr>
          <a:bodyPr/>
          <a:lstStyle/>
          <a:p>
            <a:pPr>
              <a:defRPr sz="1800" b="0" i="0">
                <a:latin typeface="Helvetica Light" panose="020B0403020202020204" pitchFamily="34" charset="0"/>
                <a:ea typeface="ヒラギノ角ゴシック W0"/>
                <a:cs typeface="ヒラギノ角ゴシック W0"/>
              </a:defRPr>
            </a:pPr>
            <a:endParaRPr lang="ja-JP"/>
          </a:p>
        </c:txPr>
        <c:crossAx val="2116218824"/>
        <c:crosses val="autoZero"/>
        <c:crossBetween val="between"/>
      </c:valAx>
      <c:spPr>
        <a:effectLst/>
      </c:spPr>
    </c:plotArea>
    <c:plotVisOnly val="1"/>
    <c:dispBlanksAs val="span"/>
    <c:showDLblsOverMax val="0"/>
  </c:chart>
  <c:spPr>
    <a:noFill/>
    <a:ln>
      <a:noFill/>
    </a:ln>
  </c:spPr>
  <c:txPr>
    <a:bodyPr/>
    <a:lstStyle/>
    <a:p>
      <a:pPr>
        <a:defRPr sz="1050">
          <a:latin typeface="ヒラギノ角ゴ Pro W3"/>
          <a:ea typeface="ヒラギノ角ゴ Pro W3"/>
          <a:cs typeface="ヒラギノ角ゴ Pro W3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264450443320497E-2"/>
          <c:y val="9.8043022386859566E-2"/>
          <c:w val="0.91774019411660746"/>
          <c:h val="0.78569520269990301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'02_データ計算'!$G$161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F7FEF7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'02_データ計算'!$H$159:$X$159</c:f>
              <c:numCache>
                <c:formatCode>General</c:formatCode>
                <c:ptCount val="17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6">
                  <c:v>7974</c:v>
                </c:pt>
              </c:numCache>
            </c:numRef>
          </c:cat>
          <c:val>
            <c:numRef>
              <c:f>'02_データ計算'!$H$161:$X$161</c:f>
              <c:numCache>
                <c:formatCode>#,##0;"△ "#,##0</c:formatCode>
                <c:ptCount val="17"/>
                <c:pt idx="0">
                  <c:v>37.879120774146706</c:v>
                </c:pt>
                <c:pt idx="3">
                  <c:v>17.431846919267421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60-FE40-89A8-843D2E2C31B9}"/>
            </c:ext>
          </c:extLst>
        </c:ser>
        <c:ser>
          <c:idx val="1"/>
          <c:order val="1"/>
          <c:tx>
            <c:strRef>
              <c:f>'02_データ計算'!$G$160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BBE9B8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'02_データ計算'!$H$159:$X$159</c:f>
              <c:numCache>
                <c:formatCode>General</c:formatCode>
                <c:ptCount val="17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6">
                  <c:v>7974</c:v>
                </c:pt>
              </c:numCache>
            </c:numRef>
          </c:cat>
          <c:val>
            <c:numRef>
              <c:f>'02_データ計算'!$H$160:$X$160</c:f>
              <c:numCache>
                <c:formatCode>#,##0;"△ "#,##0</c:formatCode>
                <c:ptCount val="17"/>
                <c:pt idx="0">
                  <c:v>62.120879225853287</c:v>
                </c:pt>
                <c:pt idx="3">
                  <c:v>82.568153080732571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FE40-89A8-843D2E2C31B9}"/>
            </c:ext>
          </c:extLst>
        </c:ser>
        <c:ser>
          <c:idx val="7"/>
          <c:order val="2"/>
          <c:tx>
            <c:strRef>
              <c:f>'02_データ計算'!$G$164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rgbClr val="F7FEF7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'02_データ計算'!$H$159:$X$159</c:f>
              <c:numCache>
                <c:formatCode>General</c:formatCode>
                <c:ptCount val="17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6">
                  <c:v>7974</c:v>
                </c:pt>
              </c:numCache>
            </c:numRef>
          </c:cat>
          <c:val>
            <c:numRef>
              <c:f>'02_データ計算'!$H$164:$X$164</c:f>
              <c:numCache>
                <c:formatCode>#,##0;"△ "#,##0</c:formatCode>
                <c:ptCount val="17"/>
                <c:pt idx="1">
                  <c:v>69.793430779455264</c:v>
                </c:pt>
                <c:pt idx="4">
                  <c:v>76.611262253684941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60-FE40-89A8-843D2E2C31B9}"/>
            </c:ext>
          </c:extLst>
        </c:ser>
        <c:ser>
          <c:idx val="3"/>
          <c:order val="3"/>
          <c:tx>
            <c:strRef>
              <c:f>'02_データ計算'!$G$163</c:f>
              <c:strCache>
                <c:ptCount val="1"/>
                <c:pt idx="0">
                  <c:v>固定負債</c:v>
                </c:pt>
              </c:strCache>
            </c:strRef>
          </c:tx>
          <c:spPr>
            <a:solidFill>
              <a:srgbClr val="DFF7DE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'02_データ計算'!$H$159:$X$159</c:f>
              <c:numCache>
                <c:formatCode>General</c:formatCode>
                <c:ptCount val="17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6">
                  <c:v>7974</c:v>
                </c:pt>
              </c:numCache>
            </c:numRef>
          </c:cat>
          <c:val>
            <c:numRef>
              <c:f>'02_データ計算'!$H$163:$X$163</c:f>
              <c:numCache>
                <c:formatCode>#,##0;"△ "#,##0</c:formatCode>
                <c:ptCount val="17"/>
                <c:pt idx="1">
                  <c:v>6.1993965454890345</c:v>
                </c:pt>
                <c:pt idx="4">
                  <c:v>1.8787723490416717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60-FE40-89A8-843D2E2C31B9}"/>
            </c:ext>
          </c:extLst>
        </c:ser>
        <c:ser>
          <c:idx val="4"/>
          <c:order val="4"/>
          <c:tx>
            <c:strRef>
              <c:f>'02_データ計算'!$G$162</c:f>
              <c:strCache>
                <c:ptCount val="1"/>
                <c:pt idx="0">
                  <c:v>流動負債</c:v>
                </c:pt>
              </c:strCache>
            </c:strRef>
          </c:tx>
          <c:spPr>
            <a:solidFill>
              <a:srgbClr val="BBE9B8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'02_データ計算'!$H$159:$X$159</c:f>
              <c:numCache>
                <c:formatCode>General</c:formatCode>
                <c:ptCount val="17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6">
                  <c:v>7974</c:v>
                </c:pt>
              </c:numCache>
            </c:numRef>
          </c:cat>
          <c:val>
            <c:numRef>
              <c:f>'02_データ計算'!$H$162:$X$162</c:f>
              <c:numCache>
                <c:formatCode>#,##0;"△ "#,##0</c:formatCode>
                <c:ptCount val="17"/>
                <c:pt idx="1">
                  <c:v>24.007172675055713</c:v>
                </c:pt>
                <c:pt idx="4">
                  <c:v>21.509965397273383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60-FE40-89A8-843D2E2C31B9}"/>
            </c:ext>
          </c:extLst>
        </c:ser>
        <c:ser>
          <c:idx val="5"/>
          <c:order val="5"/>
          <c:tx>
            <c:strRef>
              <c:f>'02_データ計算'!$G$165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FFCEC9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160-FE40-89A8-843D2E2C31B9}"/>
              </c:ext>
            </c:extLst>
          </c:dPt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'02_データ計算'!$H$159:$X$159</c:f>
              <c:numCache>
                <c:formatCode>General</c:formatCode>
                <c:ptCount val="17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6">
                  <c:v>7974</c:v>
                </c:pt>
              </c:numCache>
            </c:numRef>
          </c:cat>
          <c:val>
            <c:numRef>
              <c:f>'02_データ計算'!$H$165:$X$165</c:f>
              <c:numCache>
                <c:formatCode>#,##0;"△ "#,##0</c:formatCode>
                <c:ptCount val="17"/>
                <c:pt idx="8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60-FE40-89A8-843D2E2C31B9}"/>
            </c:ext>
          </c:extLst>
        </c:ser>
        <c:ser>
          <c:idx val="16"/>
          <c:order val="6"/>
          <c:tx>
            <c:strRef>
              <c:f>'02_データ計算'!$G$169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'02_データ計算'!$H$159:$X$159</c:f>
              <c:numCache>
                <c:formatCode>General</c:formatCode>
                <c:ptCount val="17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6">
                  <c:v>7974</c:v>
                </c:pt>
              </c:numCache>
            </c:numRef>
          </c:cat>
          <c:val>
            <c:numRef>
              <c:f>'02_データ計算'!$H$169:$X$169</c:f>
              <c:numCache>
                <c:formatCode>#,##0;"△ "#,##0</c:formatCode>
                <c:ptCount val="17"/>
                <c:pt idx="7">
                  <c:v>11.425787181317933</c:v>
                </c:pt>
                <c:pt idx="10">
                  <c:v>36.422272884911678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160-FE40-89A8-843D2E2C31B9}"/>
            </c:ext>
          </c:extLst>
        </c:ser>
        <c:ser>
          <c:idx val="8"/>
          <c:order val="7"/>
          <c:tx>
            <c:strRef>
              <c:f>'02_データ計算'!$G$168</c:f>
              <c:strCache>
                <c:ptCount val="1"/>
                <c:pt idx="0">
                  <c:v>販管費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'02_データ計算'!$H$159:$X$159</c:f>
              <c:numCache>
                <c:formatCode>General</c:formatCode>
                <c:ptCount val="17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6">
                  <c:v>7974</c:v>
                </c:pt>
              </c:numCache>
            </c:numRef>
          </c:cat>
          <c:val>
            <c:numRef>
              <c:f>'02_データ計算'!$H$168:$X$168</c:f>
              <c:numCache>
                <c:formatCode>#,##0;"△ "#,##0</c:formatCode>
                <c:ptCount val="17"/>
                <c:pt idx="7">
                  <c:v>26.63668523409947</c:v>
                </c:pt>
                <c:pt idx="10">
                  <c:v>18.752409162492683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60-FE40-89A8-843D2E2C31B9}"/>
            </c:ext>
          </c:extLst>
        </c:ser>
        <c:ser>
          <c:idx val="11"/>
          <c:order val="8"/>
          <c:tx>
            <c:strRef>
              <c:f>'02_データ計算'!$G$166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'02_データ計算'!$H$159:$X$159</c:f>
              <c:numCache>
                <c:formatCode>General</c:formatCode>
                <c:ptCount val="17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6">
                  <c:v>7974</c:v>
                </c:pt>
              </c:numCache>
            </c:numRef>
          </c:cat>
          <c:val>
            <c:numRef>
              <c:f>'02_データ計算'!$H$166:$X$166</c:f>
              <c:numCache>
                <c:formatCode>#,##0;"△ "#,##0</c:formatCode>
                <c:ptCount val="17"/>
                <c:pt idx="7">
                  <c:v>61.937527584582597</c:v>
                </c:pt>
                <c:pt idx="10">
                  <c:v>44.82531795259564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60-FE40-89A8-843D2E2C31B9}"/>
            </c:ext>
          </c:extLst>
        </c:ser>
        <c:ser>
          <c:idx val="9"/>
          <c:order val="9"/>
          <c:tx>
            <c:strRef>
              <c:f>'02_データ計算'!$G$167</c:f>
              <c:strCache>
                <c:ptCount val="1"/>
                <c:pt idx="0">
                  <c:v>売上総利益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160-FE40-89A8-843D2E2C31B9}"/>
              </c:ext>
            </c:extLst>
          </c:dPt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'02_データ計算'!$H$159:$X$159</c:f>
              <c:numCache>
                <c:formatCode>General</c:formatCode>
                <c:ptCount val="17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6">
                  <c:v>7974</c:v>
                </c:pt>
              </c:numCache>
            </c:numRef>
          </c:cat>
          <c:val>
            <c:numRef>
              <c:f>'02_データ計算'!$H$167:$X$167</c:f>
              <c:numCache>
                <c:formatCode>#,##0;"△ "#,##0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B-2160-FE40-89A8-843D2E2C31B9}"/>
            </c:ext>
          </c:extLst>
        </c:ser>
        <c:ser>
          <c:idx val="10"/>
          <c:order val="10"/>
          <c:tx>
            <c:strRef>
              <c:f>'02_データ計算'!$G$170</c:f>
              <c:strCache>
                <c:ptCount val="1"/>
                <c:pt idx="0">
                  <c:v>営業外損益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'02_データ計算'!$H$159:$X$159</c:f>
              <c:numCache>
                <c:formatCode>General</c:formatCode>
                <c:ptCount val="17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6">
                  <c:v>7974</c:v>
                </c:pt>
              </c:numCache>
            </c:numRef>
          </c:cat>
          <c:val>
            <c:numRef>
              <c:f>'02_データ計算'!$H$170:$X$170</c:f>
              <c:numCache>
                <c:formatCode>#,##0;"△ "#,##0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E-2160-FE40-89A8-843D2E2C31B9}"/>
            </c:ext>
          </c:extLst>
        </c:ser>
        <c:ser>
          <c:idx val="13"/>
          <c:order val="11"/>
          <c:tx>
            <c:strRef>
              <c:f>'02_データ計算'!$G$171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'02_データ計算'!$H$159:$X$159</c:f>
              <c:numCache>
                <c:formatCode>General</c:formatCode>
                <c:ptCount val="17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6">
                  <c:v>7974</c:v>
                </c:pt>
              </c:numCache>
            </c:numRef>
          </c:cat>
          <c:val>
            <c:numRef>
              <c:f>'02_データ計算'!$H$171:$X$171</c:f>
              <c:numCache>
                <c:formatCode>#,##0;"△ "#,##0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F-2160-FE40-89A8-843D2E2C31B9}"/>
            </c:ext>
          </c:extLst>
        </c:ser>
        <c:ser>
          <c:idx val="12"/>
          <c:order val="12"/>
          <c:tx>
            <c:strRef>
              <c:f>'02_データ計算'!$G$172</c:f>
              <c:strCache>
                <c:ptCount val="1"/>
                <c:pt idx="0">
                  <c:v>特別損益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'02_データ計算'!$H$159:$X$159</c:f>
              <c:numCache>
                <c:formatCode>General</c:formatCode>
                <c:ptCount val="17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6">
                  <c:v>7974</c:v>
                </c:pt>
              </c:numCache>
            </c:numRef>
          </c:cat>
          <c:val>
            <c:numRef>
              <c:f>'02_データ計算'!$H$172:$X$172</c:f>
              <c:numCache>
                <c:formatCode>#,##0;"△ "#,##0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10-2160-FE40-89A8-843D2E2C31B9}"/>
            </c:ext>
          </c:extLst>
        </c:ser>
        <c:ser>
          <c:idx val="18"/>
          <c:order val="13"/>
          <c:tx>
            <c:strRef>
              <c:f>'02_データ計算'!$G$173</c:f>
              <c:strCache>
                <c:ptCount val="1"/>
                <c:pt idx="0">
                  <c:v>税引前利益</c:v>
                </c:pt>
              </c:strCache>
            </c:strRef>
          </c:tx>
          <c:spPr>
            <a:solidFill>
              <a:srgbClr val="F7F8FD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160-FE40-89A8-843D2E2C31B9}"/>
              </c:ext>
            </c:extLst>
          </c:dPt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'02_データ計算'!$H$159:$X$159</c:f>
              <c:numCache>
                <c:formatCode>General</c:formatCode>
                <c:ptCount val="17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6">
                  <c:v>7974</c:v>
                </c:pt>
              </c:numCache>
            </c:numRef>
          </c:cat>
          <c:val>
            <c:numRef>
              <c:f>'02_データ計算'!$H$173:$X$173</c:f>
              <c:numCache>
                <c:formatCode>#,##0;"△ "#,##0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12-2160-FE40-89A8-843D2E2C31B9}"/>
            </c:ext>
          </c:extLst>
        </c:ser>
        <c:ser>
          <c:idx val="14"/>
          <c:order val="14"/>
          <c:tx>
            <c:strRef>
              <c:f>'02_データ計算'!$G$174</c:f>
              <c:strCache>
                <c:ptCount val="1"/>
                <c:pt idx="0">
                  <c:v>法人税等</c:v>
                </c:pt>
              </c:strCache>
            </c:strRef>
          </c:tx>
          <c:spPr>
            <a:solidFill>
              <a:srgbClr val="FFF9C9"/>
            </a:solidFill>
            <a:ln w="9525" cmpd="sng"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'02_データ計算'!$H$159:$X$159</c:f>
              <c:numCache>
                <c:formatCode>General</c:formatCode>
                <c:ptCount val="17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6">
                  <c:v>7974</c:v>
                </c:pt>
              </c:numCache>
            </c:numRef>
          </c:cat>
          <c:val>
            <c:numRef>
              <c:f>'02_データ計算'!$H$174:$X$174</c:f>
              <c:numCache>
                <c:formatCode>#,##0;"△ "#,##0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13-2160-FE40-89A8-843D2E2C31B9}"/>
            </c:ext>
          </c:extLst>
        </c:ser>
        <c:ser>
          <c:idx val="19"/>
          <c:order val="15"/>
          <c:tx>
            <c:strRef>
              <c:f>'02_データ計算'!$G$175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F7F8FD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'02_データ計算'!$H$159:$X$159</c:f>
              <c:numCache>
                <c:formatCode>General</c:formatCode>
                <c:ptCount val="17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6">
                  <c:v>7974</c:v>
                </c:pt>
              </c:numCache>
            </c:numRef>
          </c:cat>
          <c:val>
            <c:numRef>
              <c:f>'02_データ計算'!$H$175:$X$175</c:f>
              <c:numCache>
                <c:formatCode>#,##0;"△ "#,##0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14-2160-FE40-89A8-843D2E2C31B9}"/>
            </c:ext>
          </c:extLst>
        </c:ser>
        <c:ser>
          <c:idx val="0"/>
          <c:order val="16"/>
          <c:tx>
            <c:strRef>
              <c:f>'02_データ計算'!$G$178</c:f>
              <c:strCache>
                <c:ptCount val="1"/>
                <c:pt idx="0">
                  <c:v>財務CF</c:v>
                </c:pt>
              </c:strCache>
            </c:strRef>
          </c:tx>
          <c:spPr>
            <a:solidFill>
              <a:srgbClr val="F7F8FD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F7F8FD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2160-FE40-89A8-843D2E2C31B9}"/>
              </c:ext>
            </c:extLst>
          </c:dPt>
          <c:dPt>
            <c:idx val="16"/>
            <c:invertIfNegative val="0"/>
            <c:bubble3D val="0"/>
            <c:spPr>
              <a:solidFill>
                <a:srgbClr val="F7F8FD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160-FE40-89A8-843D2E2C31B9}"/>
              </c:ext>
            </c:extLst>
          </c:dPt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'02_データ計算'!$H$159:$X$159</c:f>
              <c:numCache>
                <c:formatCode>General</c:formatCode>
                <c:ptCount val="17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6">
                  <c:v>7974</c:v>
                </c:pt>
              </c:numCache>
            </c:numRef>
          </c:cat>
          <c:val>
            <c:numRef>
              <c:f>'02_データ計算'!$H$178:$X$178</c:f>
              <c:numCache>
                <c:formatCode>#,##0;"△ "#,##0</c:formatCode>
                <c:ptCount val="17"/>
                <c:pt idx="14">
                  <c:v>17.418634654271621</c:v>
                </c:pt>
                <c:pt idx="16">
                  <c:v>20.659469232505668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160-FE40-89A8-843D2E2C31B9}"/>
            </c:ext>
          </c:extLst>
        </c:ser>
        <c:ser>
          <c:idx val="17"/>
          <c:order val="17"/>
          <c:tx>
            <c:strRef>
              <c:f>'02_データ計算'!$G$177</c:f>
              <c:strCache>
                <c:ptCount val="1"/>
                <c:pt idx="0">
                  <c:v>投資CF</c:v>
                </c:pt>
              </c:strCache>
            </c:strRef>
          </c:tx>
          <c:spPr>
            <a:solidFill>
              <a:srgbClr val="DCE0F2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'02_データ計算'!$H$159:$X$159</c:f>
              <c:numCache>
                <c:formatCode>General</c:formatCode>
                <c:ptCount val="17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6">
                  <c:v>7974</c:v>
                </c:pt>
              </c:numCache>
            </c:numRef>
          </c:cat>
          <c:val>
            <c:numRef>
              <c:f>'02_データ計算'!$H$177:$X$177</c:f>
              <c:numCache>
                <c:formatCode>#,##0;"△ "#,##0</c:formatCode>
                <c:ptCount val="17"/>
                <c:pt idx="14">
                  <c:v>27.240120412476781</c:v>
                </c:pt>
                <c:pt idx="16">
                  <c:v>14.469725311235862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160-FE40-89A8-843D2E2C31B9}"/>
            </c:ext>
          </c:extLst>
        </c:ser>
        <c:ser>
          <c:idx val="15"/>
          <c:order val="18"/>
          <c:tx>
            <c:strRef>
              <c:f>'02_データ計算'!$G$176</c:f>
              <c:strCache>
                <c:ptCount val="1"/>
                <c:pt idx="0">
                  <c:v>営業CF</c:v>
                </c:pt>
              </c:strCache>
            </c:strRef>
          </c:tx>
          <c:spPr>
            <a:solidFill>
              <a:srgbClr val="B2BADB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numFmt formatCode="0.0&quot;%&quot;;&quot;△&quot;0.0&quot;%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'02_データ計算'!$H$159:$X$159</c:f>
              <c:numCache>
                <c:formatCode>General</c:formatCode>
                <c:ptCount val="17"/>
                <c:pt idx="0">
                  <c:v>7832</c:v>
                </c:pt>
                <c:pt idx="3">
                  <c:v>7974</c:v>
                </c:pt>
                <c:pt idx="7">
                  <c:v>7832</c:v>
                </c:pt>
                <c:pt idx="10">
                  <c:v>7974</c:v>
                </c:pt>
                <c:pt idx="14">
                  <c:v>7832</c:v>
                </c:pt>
                <c:pt idx="16">
                  <c:v>7974</c:v>
                </c:pt>
              </c:numCache>
            </c:numRef>
          </c:cat>
          <c:val>
            <c:numRef>
              <c:f>'02_データ計算'!$H$176:$X$176</c:f>
              <c:numCache>
                <c:formatCode>#,##0;"△ "#,##0</c:formatCode>
                <c:ptCount val="17"/>
                <c:pt idx="14">
                  <c:v>55.341244933251602</c:v>
                </c:pt>
                <c:pt idx="16">
                  <c:v>64.870805456258466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160-FE40-89A8-843D2E2C31B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2116218824"/>
        <c:axId val="2116221912"/>
      </c:barChart>
      <c:catAx>
        <c:axId val="211621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333333"/>
            </a:solidFill>
          </a:ln>
        </c:spPr>
        <c:txPr>
          <a:bodyPr/>
          <a:lstStyle/>
          <a:p>
            <a:pPr>
              <a:defRPr sz="2000"/>
            </a:pPr>
            <a:endParaRPr lang="ja-JP"/>
          </a:p>
        </c:txPr>
        <c:crossAx val="2116221912"/>
        <c:crosses val="autoZero"/>
        <c:auto val="0"/>
        <c:lblAlgn val="ctr"/>
        <c:lblOffset val="100"/>
        <c:tickLblSkip val="1"/>
        <c:noMultiLvlLbl val="0"/>
      </c:catAx>
      <c:valAx>
        <c:axId val="2116221912"/>
        <c:scaling>
          <c:orientation val="minMax"/>
          <c:max val="100"/>
        </c:scaling>
        <c:delete val="0"/>
        <c:axPos val="l"/>
        <c:numFmt formatCode="#,##0;&quot;△ &quot;#,##0" sourceLinked="0"/>
        <c:majorTickMark val="out"/>
        <c:minorTickMark val="none"/>
        <c:tickLblPos val="nextTo"/>
        <c:spPr>
          <a:ln>
            <a:solidFill>
              <a:srgbClr val="333333"/>
            </a:solidFill>
          </a:ln>
        </c:spPr>
        <c:txPr>
          <a:bodyPr/>
          <a:lstStyle/>
          <a:p>
            <a:pPr>
              <a:defRPr sz="1800"/>
            </a:pPr>
            <a:endParaRPr lang="ja-JP"/>
          </a:p>
        </c:txPr>
        <c:crossAx val="2116218824"/>
        <c:crosses val="autoZero"/>
        <c:crossBetween val="between"/>
        <c:majorUnit val="20"/>
      </c:valAx>
      <c:spPr>
        <a:effectLst/>
      </c:spPr>
    </c:plotArea>
    <c:plotVisOnly val="1"/>
    <c:dispBlanksAs val="span"/>
    <c:showDLblsOverMax val="0"/>
  </c:chart>
  <c:spPr>
    <a:noFill/>
    <a:ln>
      <a:noFill/>
    </a:ln>
  </c:spPr>
  <c:txPr>
    <a:bodyPr/>
    <a:lstStyle/>
    <a:p>
      <a:pPr>
        <a:defRPr sz="1050" b="0" i="0">
          <a:latin typeface="Helvetica Light" panose="020B0403020202020204" pitchFamily="34" charset="0"/>
          <a:ea typeface="ヒラギノ角ゴ Pro W3"/>
          <a:cs typeface="ヒラギノ角ゴ Pro W3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989446054836155E-2"/>
          <c:y val="9.8042986060112983E-2"/>
          <c:w val="0.92041317115909083"/>
          <c:h val="0.78569520269990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'02_データ計算'!$G$185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DFF7DE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CDD-4846-8CA4-457D30A36DB8}"/>
              </c:ext>
            </c:extLst>
          </c:dPt>
          <c:dLbls>
            <c:delete val="1"/>
          </c:dLbls>
          <c:cat>
            <c:numRef>
              <c:f>'02_データ計算'!$H$183:$AL$183</c:f>
              <c:numCache>
                <c:formatCode>General</c:formatCode>
                <c:ptCount val="31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4">
                  <c:v>7974</c:v>
                </c:pt>
                <c:pt idx="28">
                  <c:v>9684</c:v>
                </c:pt>
              </c:numCache>
            </c:numRef>
          </c:cat>
          <c:val>
            <c:numRef>
              <c:f>'02_データ計算'!$H$185:$AL$185</c:f>
              <c:numCache>
                <c:formatCode>General</c:formatCode>
                <c:ptCount val="31"/>
                <c:pt idx="0" formatCode="#,##0;&quot;△ &quot;#,##0">
                  <c:v>277571</c:v>
                </c:pt>
                <c:pt idx="3" formatCode="#,##0;&quot;△ &quot;#,##0">
                  <c:v>426543</c:v>
                </c:pt>
                <c:pt idx="6" formatCode="#,##0;&quot;△ &quot;#,##0">
                  <c:v>52522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DD-4846-8CA4-457D30A36DB8}"/>
            </c:ext>
          </c:extLst>
        </c:ser>
        <c:ser>
          <c:idx val="1"/>
          <c:order val="1"/>
          <c:tx>
            <c:strRef>
              <c:f>'02_データ計算'!$G$184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BBE9B8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'02_データ計算'!$H$183:$AL$183</c:f>
              <c:numCache>
                <c:formatCode>General</c:formatCode>
                <c:ptCount val="31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4">
                  <c:v>7974</c:v>
                </c:pt>
                <c:pt idx="28">
                  <c:v>9684</c:v>
                </c:pt>
              </c:numCache>
            </c:numRef>
          </c:cat>
          <c:val>
            <c:numRef>
              <c:f>'02_データ計算'!$H$184:$AL$184</c:f>
              <c:numCache>
                <c:formatCode>General</c:formatCode>
                <c:ptCount val="31"/>
                <c:pt idx="0" formatCode="#,##0;&quot;△ &quot;#,##0">
                  <c:v>455210</c:v>
                </c:pt>
                <c:pt idx="3" formatCode="#,##0;&quot;△ &quot;#,##0">
                  <c:v>2020375</c:v>
                </c:pt>
                <c:pt idx="6" formatCode="#,##0;&quot;△ &quot;#,##0">
                  <c:v>283622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D-4846-8CA4-457D30A36DB8}"/>
            </c:ext>
          </c:extLst>
        </c:ser>
        <c:ser>
          <c:idx val="2"/>
          <c:order val="2"/>
          <c:tx>
            <c:strRef>
              <c:f>'02_データ計算'!$G$188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rgbClr val="F7FEF7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CDD-4846-8CA4-457D30A36DB8}"/>
              </c:ext>
            </c:extLst>
          </c:dPt>
          <c:dLbls>
            <c:delete val="1"/>
          </c:dLbls>
          <c:cat>
            <c:numRef>
              <c:f>'02_データ計算'!$H$183:$AL$183</c:f>
              <c:numCache>
                <c:formatCode>General</c:formatCode>
                <c:ptCount val="31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4">
                  <c:v>7974</c:v>
                </c:pt>
                <c:pt idx="28">
                  <c:v>9684</c:v>
                </c:pt>
              </c:numCache>
            </c:numRef>
          </c:cat>
          <c:val>
            <c:numRef>
              <c:f>'02_データ計算'!$H$188:$AL$188</c:f>
              <c:numCache>
                <c:formatCode>#,##0;"△ "#,##0</c:formatCode>
                <c:ptCount val="31"/>
                <c:pt idx="1">
                  <c:v>511433</c:v>
                </c:pt>
                <c:pt idx="4">
                  <c:v>1874614</c:v>
                </c:pt>
                <c:pt idx="7">
                  <c:v>243278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DD-4846-8CA4-457D30A36DB8}"/>
            </c:ext>
          </c:extLst>
        </c:ser>
        <c:ser>
          <c:idx val="3"/>
          <c:order val="3"/>
          <c:tx>
            <c:strRef>
              <c:f>'02_データ計算'!$G$187</c:f>
              <c:strCache>
                <c:ptCount val="1"/>
                <c:pt idx="0">
                  <c:v>固定負債</c:v>
                </c:pt>
              </c:strCache>
            </c:strRef>
          </c:tx>
          <c:spPr>
            <a:solidFill>
              <a:srgbClr val="DFF7DE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'02_データ計算'!$H$183:$AL$183</c:f>
              <c:numCache>
                <c:formatCode>General</c:formatCode>
                <c:ptCount val="31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4">
                  <c:v>7974</c:v>
                </c:pt>
                <c:pt idx="28">
                  <c:v>9684</c:v>
                </c:pt>
              </c:numCache>
            </c:numRef>
          </c:cat>
          <c:val>
            <c:numRef>
              <c:f>'02_データ計算'!$H$187:$AL$187</c:f>
              <c:numCache>
                <c:formatCode>#,##0;"△ "#,##0</c:formatCode>
                <c:ptCount val="31"/>
                <c:pt idx="1">
                  <c:v>45428</c:v>
                </c:pt>
                <c:pt idx="4">
                  <c:v>45972</c:v>
                </c:pt>
                <c:pt idx="7">
                  <c:v>12521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DD-4846-8CA4-457D30A36DB8}"/>
            </c:ext>
          </c:extLst>
        </c:ser>
        <c:ser>
          <c:idx val="4"/>
          <c:order val="4"/>
          <c:tx>
            <c:strRef>
              <c:f>'02_データ計算'!$G$186</c:f>
              <c:strCache>
                <c:ptCount val="1"/>
                <c:pt idx="0">
                  <c:v>流動負債</c:v>
                </c:pt>
              </c:strCache>
            </c:strRef>
          </c:tx>
          <c:spPr>
            <a:solidFill>
              <a:srgbClr val="BBE9B8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'02_データ計算'!$H$183:$AL$183</c:f>
              <c:numCache>
                <c:formatCode>General</c:formatCode>
                <c:ptCount val="31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4">
                  <c:v>7974</c:v>
                </c:pt>
                <c:pt idx="28">
                  <c:v>9684</c:v>
                </c:pt>
              </c:numCache>
            </c:numRef>
          </c:cat>
          <c:val>
            <c:numRef>
              <c:f>'02_データ計算'!$H$186:$AL$186</c:f>
              <c:numCache>
                <c:formatCode>#,##0;"△ "#,##0</c:formatCode>
                <c:ptCount val="31"/>
                <c:pt idx="1">
                  <c:v>175920</c:v>
                </c:pt>
                <c:pt idx="4">
                  <c:v>526331</c:v>
                </c:pt>
                <c:pt idx="7">
                  <c:v>80345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DD-4846-8CA4-457D30A36DB8}"/>
            </c:ext>
          </c:extLst>
        </c:ser>
        <c:ser>
          <c:idx val="6"/>
          <c:order val="5"/>
          <c:tx>
            <c:strRef>
              <c:f>'02_データ計算'!$G$189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FFCE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'02_データ計算'!$H$183:$AL$183</c:f>
              <c:numCache>
                <c:formatCode>General</c:formatCode>
                <c:ptCount val="31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4">
                  <c:v>7974</c:v>
                </c:pt>
                <c:pt idx="28">
                  <c:v>9684</c:v>
                </c:pt>
              </c:numCache>
            </c:numRef>
          </c:cat>
          <c:val>
            <c:numRef>
              <c:f>'02_データ計算'!$H$189:$AL$189</c:f>
              <c:numCache>
                <c:formatCode>General</c:formatCode>
                <c:ptCount val="31"/>
                <c:pt idx="11" formatCode="#,##0;&quot;△ &quot;#,##0">
                  <c:v>740903</c:v>
                </c:pt>
                <c:pt idx="14" formatCode="#,##0;&quot;△ &quot;#,##0">
                  <c:v>1758910</c:v>
                </c:pt>
                <c:pt idx="17" formatCode="#,##0;&quot;△ &quot;#,##0">
                  <c:v>332532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DD-4846-8CA4-457D30A36DB8}"/>
            </c:ext>
          </c:extLst>
        </c:ser>
        <c:ser>
          <c:idx val="5"/>
          <c:order val="6"/>
          <c:tx>
            <c:strRef>
              <c:f>'02_データ計算'!$G$193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CDD-4846-8CA4-457D30A36DB8}"/>
              </c:ext>
            </c:extLst>
          </c:dPt>
          <c:dLbls>
            <c:delete val="1"/>
          </c:dLbls>
          <c:cat>
            <c:numRef>
              <c:f>'02_データ計算'!$H$183:$AL$183</c:f>
              <c:numCache>
                <c:formatCode>General</c:formatCode>
                <c:ptCount val="31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4">
                  <c:v>7974</c:v>
                </c:pt>
                <c:pt idx="28">
                  <c:v>9684</c:v>
                </c:pt>
              </c:numCache>
            </c:numRef>
          </c:cat>
          <c:val>
            <c:numRef>
              <c:f>'02_データ計算'!$H$193:$AL$193</c:f>
              <c:numCache>
                <c:formatCode>General</c:formatCode>
                <c:ptCount val="31"/>
                <c:pt idx="10" formatCode="#,##0;&quot;△ &quot;#,##0">
                  <c:v>84654</c:v>
                </c:pt>
                <c:pt idx="13" formatCode="#,##0;&quot;△ &quot;#,##0">
                  <c:v>640635</c:v>
                </c:pt>
                <c:pt idx="16" formatCode="#,##0;&quot;△ &quot;#,##0">
                  <c:v>48713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CDD-4846-8CA4-457D30A36DB8}"/>
            </c:ext>
          </c:extLst>
        </c:ser>
        <c:ser>
          <c:idx val="9"/>
          <c:order val="7"/>
          <c:tx>
            <c:strRef>
              <c:f>'02_データ計算'!$G$192</c:f>
              <c:strCache>
                <c:ptCount val="1"/>
                <c:pt idx="0">
                  <c:v>販管費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CDD-4846-8CA4-457D30A36DB8}"/>
              </c:ext>
            </c:extLst>
          </c:dPt>
          <c:dPt>
            <c:idx val="10"/>
            <c:invertIfNegative val="0"/>
            <c:bubble3D val="0"/>
            <c:spPr>
              <a:solidFill>
                <a:srgbClr val="FFF9C9"/>
              </a:solidFill>
              <a:ln>
                <a:solidFill>
                  <a:srgbClr val="33333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5CDD-4846-8CA4-457D30A36DB8}"/>
              </c:ext>
            </c:extLst>
          </c:dPt>
          <c:dPt>
            <c:idx val="13"/>
            <c:invertIfNegative val="0"/>
            <c:bubble3D val="0"/>
            <c:spPr>
              <a:solidFill>
                <a:srgbClr val="FFF9C9"/>
              </a:solidFill>
              <a:ln>
                <a:solidFill>
                  <a:srgbClr val="33333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CDD-4846-8CA4-457D30A36DB8}"/>
              </c:ext>
            </c:extLst>
          </c:dPt>
          <c:dPt>
            <c:idx val="16"/>
            <c:invertIfNegative val="0"/>
            <c:bubble3D val="0"/>
            <c:spPr>
              <a:solidFill>
                <a:srgbClr val="FFF9C9"/>
              </a:solidFill>
              <a:ln>
                <a:solidFill>
                  <a:srgbClr val="33333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5CDD-4846-8CA4-457D30A36DB8}"/>
              </c:ext>
            </c:extLst>
          </c:dPt>
          <c:dLbls>
            <c:delete val="1"/>
          </c:dLbls>
          <c:cat>
            <c:numRef>
              <c:f>'02_データ計算'!$H$183:$AL$183</c:f>
              <c:numCache>
                <c:formatCode>General</c:formatCode>
                <c:ptCount val="31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4">
                  <c:v>7974</c:v>
                </c:pt>
                <c:pt idx="28">
                  <c:v>9684</c:v>
                </c:pt>
              </c:numCache>
            </c:numRef>
          </c:cat>
          <c:val>
            <c:numRef>
              <c:f>'02_データ計算'!$H$192:$AL$192</c:f>
              <c:numCache>
                <c:formatCode>General</c:formatCode>
                <c:ptCount val="31"/>
                <c:pt idx="10" formatCode="#,##0;&quot;△ &quot;#,##0">
                  <c:v>197352</c:v>
                </c:pt>
                <c:pt idx="13" formatCode="#,##0;&quot;△ &quot;#,##0">
                  <c:v>329838</c:v>
                </c:pt>
                <c:pt idx="16" formatCode="#,##0;&quot;△ &quot;#,##0">
                  <c:v>111982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DD-4846-8CA4-457D30A36DB8}"/>
            </c:ext>
          </c:extLst>
        </c:ser>
        <c:ser>
          <c:idx val="8"/>
          <c:order val="8"/>
          <c:tx>
            <c:strRef>
              <c:f>'02_データ計算'!$G$190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F9C9"/>
              </a:solidFill>
              <a:ln>
                <a:solidFill>
                  <a:srgbClr val="33333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CDD-4846-8CA4-457D30A36DB8}"/>
              </c:ext>
            </c:extLst>
          </c:dPt>
          <c:dPt>
            <c:idx val="13"/>
            <c:invertIfNegative val="0"/>
            <c:bubble3D val="0"/>
            <c:spPr>
              <a:solidFill>
                <a:srgbClr val="FFF9C9"/>
              </a:solidFill>
              <a:ln>
                <a:solidFill>
                  <a:srgbClr val="33333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CDD-4846-8CA4-457D30A36DB8}"/>
              </c:ext>
            </c:extLst>
          </c:dPt>
          <c:dPt>
            <c:idx val="16"/>
            <c:invertIfNegative val="0"/>
            <c:bubble3D val="0"/>
            <c:spPr>
              <a:solidFill>
                <a:srgbClr val="FFF9C9"/>
              </a:solidFill>
              <a:ln>
                <a:solidFill>
                  <a:srgbClr val="33333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5CDD-4846-8CA4-457D30A36DB8}"/>
              </c:ext>
            </c:extLst>
          </c:dPt>
          <c:dLbls>
            <c:delete val="1"/>
          </c:dLbls>
          <c:cat>
            <c:numRef>
              <c:f>'02_データ計算'!$H$183:$AL$183</c:f>
              <c:numCache>
                <c:formatCode>General</c:formatCode>
                <c:ptCount val="31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4">
                  <c:v>7974</c:v>
                </c:pt>
                <c:pt idx="28">
                  <c:v>9684</c:v>
                </c:pt>
              </c:numCache>
            </c:numRef>
          </c:cat>
          <c:val>
            <c:numRef>
              <c:f>'02_データ計算'!$H$190:$AL$190</c:f>
              <c:numCache>
                <c:formatCode>General</c:formatCode>
                <c:ptCount val="31"/>
                <c:pt idx="10" formatCode="#,##0;&quot;△ &quot;#,##0">
                  <c:v>458897</c:v>
                </c:pt>
                <c:pt idx="13" formatCode="#,##0;&quot;△ &quot;#,##0">
                  <c:v>788437</c:v>
                </c:pt>
                <c:pt idx="16" formatCode="#,##0;&quot;△ &quot;#,##0">
                  <c:v>171837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DD-4846-8CA4-457D30A36DB8}"/>
            </c:ext>
          </c:extLst>
        </c:ser>
        <c:ser>
          <c:idx val="7"/>
          <c:order val="9"/>
          <c:tx>
            <c:strRef>
              <c:f>'02_データ計算'!$G$191</c:f>
              <c:strCache>
                <c:ptCount val="1"/>
                <c:pt idx="0">
                  <c:v>売上総利益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'02_データ計算'!$H$183:$AL$183</c:f>
              <c:numCache>
                <c:formatCode>General</c:formatCode>
                <c:ptCount val="31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4">
                  <c:v>7974</c:v>
                </c:pt>
                <c:pt idx="28">
                  <c:v>9684</c:v>
                </c:pt>
              </c:numCache>
            </c:numRef>
          </c:cat>
          <c:val>
            <c:numRef>
              <c:f>'02_データ計算'!$H$191:$AL$191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9-5CDD-4846-8CA4-457D30A36DB8}"/>
            </c:ext>
          </c:extLst>
        </c:ser>
        <c:ser>
          <c:idx val="10"/>
          <c:order val="10"/>
          <c:tx>
            <c:strRef>
              <c:f>'02_データ計算'!$G$194</c:f>
              <c:strCache>
                <c:ptCount val="1"/>
                <c:pt idx="0">
                  <c:v>営業外損益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'02_データ計算'!$H$183:$AL$183</c:f>
              <c:numCache>
                <c:formatCode>General</c:formatCode>
                <c:ptCount val="31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4">
                  <c:v>7974</c:v>
                </c:pt>
                <c:pt idx="28">
                  <c:v>9684</c:v>
                </c:pt>
              </c:numCache>
            </c:numRef>
          </c:cat>
          <c:val>
            <c:numRef>
              <c:f>'02_データ計算'!$H$194:$AL$194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E-5CDD-4846-8CA4-457D30A36DB8}"/>
            </c:ext>
          </c:extLst>
        </c:ser>
        <c:ser>
          <c:idx val="11"/>
          <c:order val="11"/>
          <c:tx>
            <c:strRef>
              <c:f>'02_データ計算'!$G$195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'02_データ計算'!$H$183:$AL$183</c:f>
              <c:numCache>
                <c:formatCode>General</c:formatCode>
                <c:ptCount val="31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4">
                  <c:v>7974</c:v>
                </c:pt>
                <c:pt idx="28">
                  <c:v>9684</c:v>
                </c:pt>
              </c:numCache>
            </c:numRef>
          </c:cat>
          <c:val>
            <c:numRef>
              <c:f>'02_データ計算'!$H$195:$AL$195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F-5CDD-4846-8CA4-457D30A36DB8}"/>
            </c:ext>
          </c:extLst>
        </c:ser>
        <c:ser>
          <c:idx val="12"/>
          <c:order val="12"/>
          <c:tx>
            <c:strRef>
              <c:f>'02_データ計算'!$G$196</c:f>
              <c:strCache>
                <c:ptCount val="1"/>
                <c:pt idx="0">
                  <c:v>特別損益</c:v>
                </c:pt>
              </c:strCache>
            </c:strRef>
          </c:tx>
          <c:spPr>
            <a:solidFill>
              <a:srgbClr val="FFE8E5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'02_データ計算'!$H$183:$AL$183</c:f>
              <c:numCache>
                <c:formatCode>General</c:formatCode>
                <c:ptCount val="31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4">
                  <c:v>7974</c:v>
                </c:pt>
                <c:pt idx="28">
                  <c:v>9684</c:v>
                </c:pt>
              </c:numCache>
            </c:numRef>
          </c:cat>
          <c:val>
            <c:numRef>
              <c:f>'02_データ計算'!$H$196:$AL$196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10-5CDD-4846-8CA4-457D30A36DB8}"/>
            </c:ext>
          </c:extLst>
        </c:ser>
        <c:ser>
          <c:idx val="16"/>
          <c:order val="13"/>
          <c:tx>
            <c:strRef>
              <c:f>'02_データ計算'!$G$197</c:f>
              <c:strCache>
                <c:ptCount val="1"/>
                <c:pt idx="0">
                  <c:v>税引前利益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'02_データ計算'!$H$183:$AL$183</c:f>
              <c:numCache>
                <c:formatCode>General</c:formatCode>
                <c:ptCount val="31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4">
                  <c:v>7974</c:v>
                </c:pt>
                <c:pt idx="28">
                  <c:v>9684</c:v>
                </c:pt>
              </c:numCache>
            </c:numRef>
          </c:cat>
          <c:val>
            <c:numRef>
              <c:f>'02_データ計算'!$H$197:$AL$197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11-5CDD-4846-8CA4-457D30A36DB8}"/>
            </c:ext>
          </c:extLst>
        </c:ser>
        <c:ser>
          <c:idx val="14"/>
          <c:order val="14"/>
          <c:tx>
            <c:strRef>
              <c:f>'02_データ計算'!$G$198</c:f>
              <c:strCache>
                <c:ptCount val="1"/>
                <c:pt idx="0">
                  <c:v>法人税等</c:v>
                </c:pt>
              </c:strCache>
            </c:strRef>
          </c:tx>
          <c:spPr>
            <a:solidFill>
              <a:srgbClr val="FFE8E5"/>
            </a:solidFill>
            <a:ln w="9525" cmpd="sng"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'02_データ計算'!$H$183:$AL$183</c:f>
              <c:numCache>
                <c:formatCode>General</c:formatCode>
                <c:ptCount val="31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4">
                  <c:v>7974</c:v>
                </c:pt>
                <c:pt idx="28">
                  <c:v>9684</c:v>
                </c:pt>
              </c:numCache>
            </c:numRef>
          </c:cat>
          <c:val>
            <c:numRef>
              <c:f>'02_データ計算'!$H$198:$AL$198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12-5CDD-4846-8CA4-457D30A36DB8}"/>
            </c:ext>
          </c:extLst>
        </c:ser>
        <c:ser>
          <c:idx val="13"/>
          <c:order val="15"/>
          <c:tx>
            <c:strRef>
              <c:f>'02_データ計算'!$G$199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FFF9C9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'02_データ計算'!$H$183:$AL$183</c:f>
              <c:numCache>
                <c:formatCode>General</c:formatCode>
                <c:ptCount val="31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4">
                  <c:v>7974</c:v>
                </c:pt>
                <c:pt idx="28">
                  <c:v>9684</c:v>
                </c:pt>
              </c:numCache>
            </c:numRef>
          </c:cat>
          <c:val>
            <c:numRef>
              <c:f>'02_データ計算'!$H$199:$AL$199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13-5CDD-4846-8CA4-457D30A36DB8}"/>
            </c:ext>
          </c:extLst>
        </c:ser>
        <c:ser>
          <c:idx val="18"/>
          <c:order val="16"/>
          <c:tx>
            <c:strRef>
              <c:f>'02_データ計算'!$G$200</c:f>
              <c:strCache>
                <c:ptCount val="1"/>
                <c:pt idx="0">
                  <c:v>営業CF</c:v>
                </c:pt>
              </c:strCache>
            </c:strRef>
          </c:tx>
          <c:spPr>
            <a:solidFill>
              <a:srgbClr val="B2BADB"/>
            </a:solidFill>
            <a:ln>
              <a:solidFill>
                <a:srgbClr val="333333"/>
              </a:solidFill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5CDD-4846-8CA4-457D30A36DB8}"/>
              </c:ext>
            </c:extLst>
          </c:dPt>
          <c:dLbls>
            <c:delete val="1"/>
          </c:dLbls>
          <c:cat>
            <c:numRef>
              <c:f>'02_データ計算'!$H$183:$AL$183</c:f>
              <c:numCache>
                <c:formatCode>General</c:formatCode>
                <c:ptCount val="31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4">
                  <c:v>7974</c:v>
                </c:pt>
                <c:pt idx="28">
                  <c:v>9684</c:v>
                </c:pt>
              </c:numCache>
            </c:numRef>
          </c:cat>
          <c:val>
            <c:numRef>
              <c:f>'02_データ計算'!$H$200:$AL$200</c:f>
              <c:numCache>
                <c:formatCode>General</c:formatCode>
                <c:ptCount val="31"/>
                <c:pt idx="20" formatCode="#,##0;&quot;△ &quot;#,##0">
                  <c:v>60483</c:v>
                </c:pt>
                <c:pt idx="24" formatCode="#,##0;&quot;△ &quot;#,##0">
                  <c:v>612106</c:v>
                </c:pt>
                <c:pt idx="28" formatCode="#,##0;&quot;△ &quot;#,##0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CDD-4846-8CA4-457D30A36DB8}"/>
            </c:ext>
          </c:extLst>
        </c:ser>
        <c:ser>
          <c:idx val="17"/>
          <c:order val="17"/>
          <c:tx>
            <c:strRef>
              <c:f>'02_データ計算'!$G$201</c:f>
              <c:strCache>
                <c:ptCount val="1"/>
                <c:pt idx="0">
                  <c:v>投資CF</c:v>
                </c:pt>
              </c:strCache>
            </c:strRef>
          </c:tx>
          <c:spPr>
            <a:solidFill>
              <a:srgbClr val="DCE0F2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'02_データ計算'!$H$183:$AL$183</c:f>
              <c:numCache>
                <c:formatCode>General</c:formatCode>
                <c:ptCount val="31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4">
                  <c:v>7974</c:v>
                </c:pt>
                <c:pt idx="28">
                  <c:v>9684</c:v>
                </c:pt>
              </c:numCache>
            </c:numRef>
          </c:cat>
          <c:val>
            <c:numRef>
              <c:f>'02_データ計算'!$H$201:$AL$201</c:f>
              <c:numCache>
                <c:formatCode>General</c:formatCode>
                <c:ptCount val="31"/>
                <c:pt idx="21" formatCode="#,##0;&quot;△ &quot;#,##0">
                  <c:v>-29771</c:v>
                </c:pt>
                <c:pt idx="25" formatCode="#,##0;&quot;△ &quot;#,##0">
                  <c:v>-136533</c:v>
                </c:pt>
                <c:pt idx="29" formatCode="#,##0;&quot;△ &quot;#,##0">
                  <c:v>-6651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CDD-4846-8CA4-457D30A36DB8}"/>
            </c:ext>
          </c:extLst>
        </c:ser>
        <c:ser>
          <c:idx val="15"/>
          <c:order val="18"/>
          <c:tx>
            <c:strRef>
              <c:f>'02_データ計算'!$G$202</c:f>
              <c:strCache>
                <c:ptCount val="1"/>
                <c:pt idx="0">
                  <c:v>財務CF</c:v>
                </c:pt>
              </c:strCache>
            </c:strRef>
          </c:tx>
          <c:spPr>
            <a:solidFill>
              <a:srgbClr val="F7F8FD"/>
            </a:solidFill>
            <a:ln>
              <a:solidFill>
                <a:srgbClr val="333333"/>
              </a:solidFill>
            </a:ln>
            <a:effectLst/>
          </c:spPr>
          <c:invertIfNegative val="0"/>
          <c:dLbls>
            <c:delete val="1"/>
          </c:dLbls>
          <c:cat>
            <c:numRef>
              <c:f>'02_データ計算'!$H$183:$AL$183</c:f>
              <c:numCache>
                <c:formatCode>General</c:formatCode>
                <c:ptCount val="31"/>
                <c:pt idx="0">
                  <c:v>7832</c:v>
                </c:pt>
                <c:pt idx="3">
                  <c:v>7974</c:v>
                </c:pt>
                <c:pt idx="6">
                  <c:v>9684</c:v>
                </c:pt>
                <c:pt idx="10">
                  <c:v>7832</c:v>
                </c:pt>
                <c:pt idx="13">
                  <c:v>7974</c:v>
                </c:pt>
                <c:pt idx="16">
                  <c:v>9684</c:v>
                </c:pt>
                <c:pt idx="20">
                  <c:v>7832</c:v>
                </c:pt>
                <c:pt idx="24">
                  <c:v>7974</c:v>
                </c:pt>
                <c:pt idx="28">
                  <c:v>9684</c:v>
                </c:pt>
              </c:numCache>
            </c:numRef>
          </c:cat>
          <c:val>
            <c:numRef>
              <c:f>'02_データ計算'!$H$202:$AL$202</c:f>
              <c:numCache>
                <c:formatCode>General</c:formatCode>
                <c:ptCount val="31"/>
                <c:pt idx="22" formatCode="#,##0;&quot;△ &quot;#,##0">
                  <c:v>-19037</c:v>
                </c:pt>
                <c:pt idx="26" formatCode="#,##0;&quot;△ &quot;#,##0">
                  <c:v>-194938</c:v>
                </c:pt>
                <c:pt idx="30" formatCode="#,##0;&quot;△ &quot;#,##0">
                  <c:v>-6647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CDD-4846-8CA4-457D30A36D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2116218824"/>
        <c:axId val="2116221912"/>
      </c:barChart>
      <c:catAx>
        <c:axId val="211621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333333"/>
            </a:solidFill>
          </a:ln>
        </c:spPr>
        <c:txPr>
          <a:bodyPr/>
          <a:lstStyle/>
          <a:p>
            <a:pPr>
              <a:defRPr sz="2000">
                <a:solidFill>
                  <a:schemeClr val="tx1"/>
                </a:solidFill>
                <a:latin typeface="Helvetica" pitchFamily="2" charset="0"/>
              </a:defRPr>
            </a:pPr>
            <a:endParaRPr lang="ja-JP"/>
          </a:p>
        </c:txPr>
        <c:crossAx val="2116221912"/>
        <c:crosses val="autoZero"/>
        <c:auto val="0"/>
        <c:lblAlgn val="ctr"/>
        <c:lblOffset val="100"/>
        <c:noMultiLvlLbl val="0"/>
      </c:catAx>
      <c:valAx>
        <c:axId val="2116221912"/>
        <c:scaling>
          <c:orientation val="minMax"/>
        </c:scaling>
        <c:delete val="0"/>
        <c:axPos val="l"/>
        <c:numFmt formatCode="#,##0;&quot;△ &quot;#,##0" sourceLinked="0"/>
        <c:majorTickMark val="out"/>
        <c:minorTickMark val="none"/>
        <c:tickLblPos val="nextTo"/>
        <c:spPr>
          <a:ln>
            <a:solidFill>
              <a:srgbClr val="333333"/>
            </a:solidFill>
          </a:ln>
        </c:spPr>
        <c:txPr>
          <a:bodyPr/>
          <a:lstStyle/>
          <a:p>
            <a:pPr>
              <a:defRPr sz="1800" b="0" i="0">
                <a:latin typeface="Helvetica Light" panose="020B0403020202020204" pitchFamily="34" charset="0"/>
                <a:ea typeface="ヒラギノ角ゴシック W0"/>
                <a:cs typeface="ヒラギノ角ゴシック W0"/>
              </a:defRPr>
            </a:pPr>
            <a:endParaRPr lang="ja-JP"/>
          </a:p>
        </c:txPr>
        <c:crossAx val="2116218824"/>
        <c:crosses val="autoZero"/>
        <c:crossBetween val="between"/>
      </c:valAx>
      <c:spPr>
        <a:effectLst/>
      </c:spPr>
    </c:plotArea>
    <c:plotVisOnly val="1"/>
    <c:dispBlanksAs val="span"/>
    <c:showDLblsOverMax val="0"/>
  </c:chart>
  <c:spPr>
    <a:noFill/>
    <a:ln>
      <a:noFill/>
    </a:ln>
  </c:spPr>
  <c:txPr>
    <a:bodyPr/>
    <a:lstStyle/>
    <a:p>
      <a:pPr>
        <a:defRPr sz="1050">
          <a:latin typeface="ヒラギノ角ゴ Pro W3"/>
          <a:ea typeface="ヒラギノ角ゴ Pro W3"/>
          <a:cs typeface="ヒラギノ角ゴ Pro W3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756490</xdr:colOff>
      <xdr:row>2</xdr:row>
      <xdr:rowOff>5545</xdr:rowOff>
    </xdr:from>
    <xdr:to>
      <xdr:col>6</xdr:col>
      <xdr:colOff>352628</xdr:colOff>
      <xdr:row>7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3982CDD-C622-80E4-1724-13F02ED94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490" y="1016083"/>
          <a:ext cx="3787275" cy="12576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15987</xdr:colOff>
      <xdr:row>9</xdr:row>
      <xdr:rowOff>64872</xdr:rowOff>
    </xdr:from>
    <xdr:to>
      <xdr:col>26</xdr:col>
      <xdr:colOff>813747</xdr:colOff>
      <xdr:row>41</xdr:row>
      <xdr:rowOff>110091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8B49B50B-D368-0711-4526-86049B1F07C9}"/>
            </a:ext>
          </a:extLst>
        </xdr:cNvPr>
        <xdr:cNvGrpSpPr/>
      </xdr:nvGrpSpPr>
      <xdr:grpSpPr>
        <a:xfrm>
          <a:off x="422387" y="1741272"/>
          <a:ext cx="21541093" cy="6005752"/>
          <a:chOff x="762001" y="2327997"/>
          <a:chExt cx="19683966" cy="6172948"/>
        </a:xfrm>
      </xdr:grpSpPr>
      <xdr:sp macro="" textlink="">
        <xdr:nvSpPr>
          <xdr:cNvPr id="14" name="角丸四角形 13">
            <a:extLst>
              <a:ext uri="{FF2B5EF4-FFF2-40B4-BE49-F238E27FC236}">
                <a16:creationId xmlns:a16="http://schemas.microsoft.com/office/drawing/2014/main" id="{C82F04A5-B0B1-EDAA-5965-2C6A02342312}"/>
              </a:ext>
            </a:extLst>
          </xdr:cNvPr>
          <xdr:cNvSpPr/>
        </xdr:nvSpPr>
        <xdr:spPr>
          <a:xfrm>
            <a:off x="762001" y="2357468"/>
            <a:ext cx="19683966" cy="6143477"/>
          </a:xfrm>
          <a:prstGeom prst="roundRect">
            <a:avLst>
              <a:gd name="adj" fmla="val 2920"/>
            </a:avLst>
          </a:prstGeom>
          <a:solidFill>
            <a:schemeClr val="bg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片側の 2 つの角を丸めた四角形 31">
            <a:extLst>
              <a:ext uri="{FF2B5EF4-FFF2-40B4-BE49-F238E27FC236}">
                <a16:creationId xmlns:a16="http://schemas.microsoft.com/office/drawing/2014/main" id="{C3D43F00-C00E-0F05-DF09-0DB0BB8BC5E7}"/>
              </a:ext>
            </a:extLst>
          </xdr:cNvPr>
          <xdr:cNvSpPr>
            <a:spLocks/>
          </xdr:cNvSpPr>
        </xdr:nvSpPr>
        <xdr:spPr>
          <a:xfrm>
            <a:off x="762001" y="2327997"/>
            <a:ext cx="19681903" cy="673887"/>
          </a:xfrm>
          <a:prstGeom prst="round2SameRect">
            <a:avLst>
              <a:gd name="adj1" fmla="val 16870"/>
              <a:gd name="adj2" fmla="val 0"/>
            </a:avLst>
          </a:prstGeom>
          <a:solidFill>
            <a:schemeClr val="bg1">
              <a:lumMod val="85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381000</xdr:colOff>
      <xdr:row>15</xdr:row>
      <xdr:rowOff>36286</xdr:rowOff>
    </xdr:from>
    <xdr:to>
      <xdr:col>26</xdr:col>
      <xdr:colOff>399142</xdr:colOff>
      <xdr:row>43</xdr:row>
      <xdr:rowOff>54429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4589A3D5-FAC9-BF46-BA21-B6262AF21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465666</xdr:colOff>
      <xdr:row>1</xdr:row>
      <xdr:rowOff>84667</xdr:rowOff>
    </xdr:from>
    <xdr:to>
      <xdr:col>21</xdr:col>
      <xdr:colOff>364066</xdr:colOff>
      <xdr:row>9</xdr:row>
      <xdr:rowOff>33866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8E683905-0CB4-9FFD-9667-BCE723030EDE}"/>
            </a:ext>
          </a:extLst>
        </xdr:cNvPr>
        <xdr:cNvGrpSpPr/>
      </xdr:nvGrpSpPr>
      <xdr:grpSpPr>
        <a:xfrm>
          <a:off x="5020733" y="270934"/>
          <a:ext cx="12344400" cy="1439332"/>
          <a:chOff x="6245508" y="446354"/>
          <a:chExt cx="10247765" cy="1723252"/>
        </a:xfrm>
      </xdr:grpSpPr>
      <xdr:sp macro="" textlink="'01_データ入力'!B3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CB5DC26D-EA35-A040-5732-C1C9F7C8FEC6}"/>
              </a:ext>
            </a:extLst>
          </xdr:cNvPr>
          <xdr:cNvSpPr txBox="1"/>
        </xdr:nvSpPr>
        <xdr:spPr>
          <a:xfrm>
            <a:off x="6245508" y="446354"/>
            <a:ext cx="10247765" cy="9123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3E810F87-6BF4-EB45-BA80-26D35239AB70}" type="TxLink">
              <a:rPr kumimoji="1" lang="ja-JP" altLang="en-US" sz="4500" b="1" i="0" u="none" strike="noStrike">
                <a:ln>
                  <a:noFill/>
                </a:ln>
                <a:solidFill>
                  <a:srgbClr val="000000"/>
                </a:solidFill>
                <a:latin typeface="Helvetica Light" panose="020B0403020202020204" pitchFamily="34" charset="0"/>
                <a:ea typeface="ＭＳ Ｐゴシック"/>
              </a:rPr>
              <a:pPr algn="ctr"/>
              <a:t>株式会社バンダイナムコホールディングス</a:t>
            </a:fld>
            <a:endParaRPr kumimoji="1" lang="ja-JP" altLang="en-US" sz="4500" b="1" i="0">
              <a:ln>
                <a:noFill/>
              </a:ln>
              <a:solidFill>
                <a:schemeClr val="dk1"/>
              </a:solidFill>
              <a:latin typeface="Helvetica Light" panose="020B0403020202020204" pitchFamily="34" charset="0"/>
            </a:endParaRPr>
          </a:p>
        </xdr:txBody>
      </xdr: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1AEAD142-A94F-E7CA-92D0-412E5D6FF839}"/>
              </a:ext>
            </a:extLst>
          </xdr:cNvPr>
          <xdr:cNvCxnSpPr/>
        </xdr:nvCxnSpPr>
        <xdr:spPr>
          <a:xfrm flipV="1">
            <a:off x="6338642" y="1351774"/>
            <a:ext cx="10070377" cy="0"/>
          </a:xfrm>
          <a:prstGeom prst="line">
            <a:avLst/>
          </a:prstGeom>
          <a:ln w="12700">
            <a:solidFill>
              <a:schemeClr val="tx1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'02_データ計算'!C28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19D87B48-BB36-364D-885B-6464BBB34F38}"/>
              </a:ext>
            </a:extLst>
          </xdr:cNvPr>
          <xdr:cNvSpPr txBox="1"/>
        </xdr:nvSpPr>
        <xdr:spPr>
          <a:xfrm>
            <a:off x="6245508" y="1257270"/>
            <a:ext cx="10247765" cy="9123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C387393C-F614-DA47-940C-9426A42240E1}" type="TxLink">
              <a:rPr kumimoji="1" lang="ja-JP" altLang="en-US" sz="2500" b="1" i="0" u="none" strike="noStrike">
                <a:ln>
                  <a:noFill/>
                </a:ln>
                <a:solidFill>
                  <a:srgbClr val="000000"/>
                </a:solidFill>
                <a:latin typeface="+mn-ea"/>
                <a:ea typeface="+mn-ea"/>
              </a:rPr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BANDAI NAMCO Holdings Inc. / 7832 / プライム / その他製品 / 2021</a:t>
            </a:fld>
            <a:endParaRPr kumimoji="1" lang="en-US" altLang="en-US" sz="2500" b="1" i="0">
              <a:ln>
                <a:noFill/>
              </a:ln>
              <a:latin typeface="+mn-ea"/>
              <a:ea typeface="+mn-ea"/>
            </a:endParaRPr>
          </a:p>
        </xdr:txBody>
      </xdr:sp>
    </xdr:grpSp>
    <xdr:clientData/>
  </xdr:twoCellAnchor>
  <xdr:twoCellAnchor>
    <xdr:from>
      <xdr:col>3</xdr:col>
      <xdr:colOff>144374</xdr:colOff>
      <xdr:row>14</xdr:row>
      <xdr:rowOff>47826</xdr:rowOff>
    </xdr:from>
    <xdr:to>
      <xdr:col>6</xdr:col>
      <xdr:colOff>413287</xdr:colOff>
      <xdr:row>16</xdr:row>
      <xdr:rowOff>94992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F5BB981-B6EF-07DD-3D6E-0E2CC3C897FC}"/>
            </a:ext>
          </a:extLst>
        </xdr:cNvPr>
        <xdr:cNvSpPr txBox="1"/>
      </xdr:nvSpPr>
      <xdr:spPr>
        <a:xfrm>
          <a:off x="2210241" y="2655559"/>
          <a:ext cx="2758113" cy="41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貸借対照表｜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BS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56724</xdr:colOff>
      <xdr:row>14</xdr:row>
      <xdr:rowOff>60251</xdr:rowOff>
    </xdr:from>
    <xdr:to>
      <xdr:col>15</xdr:col>
      <xdr:colOff>773008</xdr:colOff>
      <xdr:row>16</xdr:row>
      <xdr:rowOff>94992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9EF1E2F0-E695-8ACA-77AF-15D60F695B2F}"/>
            </a:ext>
          </a:extLst>
        </xdr:cNvPr>
        <xdr:cNvSpPr txBox="1"/>
      </xdr:nvSpPr>
      <xdr:spPr>
        <a:xfrm>
          <a:off x="9590191" y="2667984"/>
          <a:ext cx="3205484" cy="40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損益計算書｜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PL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625122</xdr:colOff>
      <xdr:row>8</xdr:row>
      <xdr:rowOff>127000</xdr:rowOff>
    </xdr:from>
    <xdr:to>
      <xdr:col>20</xdr:col>
      <xdr:colOff>204611</xdr:colOff>
      <xdr:row>13</xdr:row>
      <xdr:rowOff>109540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64DF474-11C1-9148-91FC-48B69AC23127}"/>
            </a:ext>
          </a:extLst>
        </xdr:cNvPr>
        <xdr:cNvSpPr txBox="1"/>
      </xdr:nvSpPr>
      <xdr:spPr>
        <a:xfrm>
          <a:off x="6009922" y="1617133"/>
          <a:ext cx="10366022" cy="913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実数分析</a:t>
          </a:r>
          <a:r>
            <a:rPr kumimoji="1" lang="en-US" altLang="ja-JP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(</a:t>
          </a:r>
          <a:r>
            <a:rPr kumimoji="1" lang="ja-JP" altLang="en-US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百万円</a:t>
          </a:r>
          <a:r>
            <a:rPr kumimoji="1" lang="en-US" altLang="ja-JP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)</a:t>
          </a:r>
        </a:p>
      </xdr:txBody>
    </xdr:sp>
    <xdr:clientData/>
  </xdr:twoCellAnchor>
  <xdr:twoCellAnchor>
    <xdr:from>
      <xdr:col>20</xdr:col>
      <xdr:colOff>594387</xdr:colOff>
      <xdr:row>14</xdr:row>
      <xdr:rowOff>60252</xdr:rowOff>
    </xdr:from>
    <xdr:to>
      <xdr:col>26</xdr:col>
      <xdr:colOff>83455</xdr:colOff>
      <xdr:row>16</xdr:row>
      <xdr:rowOff>94992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5D90DA68-739A-EDAF-C571-75BF13B874C7}"/>
            </a:ext>
          </a:extLst>
        </xdr:cNvPr>
        <xdr:cNvSpPr txBox="1"/>
      </xdr:nvSpPr>
      <xdr:spPr>
        <a:xfrm>
          <a:off x="16765720" y="2667985"/>
          <a:ext cx="4467468" cy="40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キャッシュフロー計算書｜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CF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4D80B351-207C-3667-5FAE-22B3FE08F7EB}"/>
            </a:ext>
          </a:extLst>
        </xdr:cNvPr>
        <xdr:cNvSpPr txBox="1"/>
      </xdr:nvSpPr>
      <xdr:spPr>
        <a:xfrm>
          <a:off x="1328389" y="2960589"/>
          <a:ext cx="1460602" cy="581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en-US" sz="1400" b="1" i="0">
              <a:latin typeface="Helvetica Light" panose="020B0403020202020204" pitchFamily="34" charset="0"/>
              <a:ea typeface="ヒラギノ角ゴシック W0"/>
              <a:cs typeface="ヒラギノ角ゴシック W0"/>
            </a:rPr>
            <a:t>(</a:t>
          </a:r>
          <a:r>
            <a:rPr kumimoji="1" lang="ja-JP" altLang="en-US" sz="1400" b="1" i="0">
              <a:latin typeface="Helvetica Light" panose="020B0403020202020204" pitchFamily="34" charset="0"/>
              <a:ea typeface="ヒラギノ角ゴシック W0"/>
              <a:cs typeface="ヒラギノ角ゴシック W0"/>
            </a:rPr>
            <a:t>百万円</a:t>
          </a:r>
          <a:r>
            <a:rPr kumimoji="1" lang="en-US" altLang="en-US" sz="1400" b="1" i="0">
              <a:latin typeface="Helvetica Light" panose="020B0403020202020204" pitchFamily="34" charset="0"/>
              <a:ea typeface="ヒラギノ角ゴシック W0"/>
              <a:cs typeface="ヒラギノ角ゴシック W0"/>
            </a:rPr>
            <a:t>)</a:t>
          </a:r>
          <a:endParaRPr kumimoji="1" lang="en-US" altLang="ja-JP" sz="1400" b="1" i="0">
            <a:latin typeface="Helvetica Light" panose="020B0403020202020204" pitchFamily="34" charset="0"/>
            <a:ea typeface="ヒラギノ角ゴシック W0"/>
            <a:cs typeface="ヒラギノ角ゴシック W0"/>
          </a:endParaRPr>
        </a:p>
      </xdr:txBody>
    </xdr:sp>
    <xdr:clientData/>
  </xdr:twoCellAnchor>
  <xdr:twoCellAnchor>
    <xdr:from>
      <xdr:col>1</xdr:col>
      <xdr:colOff>11079</xdr:colOff>
      <xdr:row>43</xdr:row>
      <xdr:rowOff>59431</xdr:rowOff>
    </xdr:from>
    <xdr:to>
      <xdr:col>26</xdr:col>
      <xdr:colOff>818654</xdr:colOff>
      <xdr:row>75</xdr:row>
      <xdr:rowOff>118520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D70952B4-D88B-524C-BEA4-27D8D40A8337}"/>
            </a:ext>
          </a:extLst>
        </xdr:cNvPr>
        <xdr:cNvGrpSpPr/>
      </xdr:nvGrpSpPr>
      <xdr:grpSpPr>
        <a:xfrm>
          <a:off x="417479" y="8068898"/>
          <a:ext cx="21550908" cy="6019622"/>
          <a:chOff x="762000" y="2327997"/>
          <a:chExt cx="19841438" cy="5947257"/>
        </a:xfrm>
      </xdr:grpSpPr>
      <xdr:sp macro="" textlink="">
        <xdr:nvSpPr>
          <xdr:cNvPr id="54" name="角丸四角形 53">
            <a:extLst>
              <a:ext uri="{FF2B5EF4-FFF2-40B4-BE49-F238E27FC236}">
                <a16:creationId xmlns:a16="http://schemas.microsoft.com/office/drawing/2014/main" id="{C5417344-51BB-3F13-B495-68408D9B1871}"/>
              </a:ext>
            </a:extLst>
          </xdr:cNvPr>
          <xdr:cNvSpPr/>
        </xdr:nvSpPr>
        <xdr:spPr>
          <a:xfrm>
            <a:off x="762000" y="2357467"/>
            <a:ext cx="19841438" cy="5917787"/>
          </a:xfrm>
          <a:prstGeom prst="roundRect">
            <a:avLst>
              <a:gd name="adj" fmla="val 2920"/>
            </a:avLst>
          </a:prstGeom>
          <a:solidFill>
            <a:schemeClr val="bg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5" name="片側の 2 つの角を丸めた四角形 54">
            <a:extLst>
              <a:ext uri="{FF2B5EF4-FFF2-40B4-BE49-F238E27FC236}">
                <a16:creationId xmlns:a16="http://schemas.microsoft.com/office/drawing/2014/main" id="{BE73CDED-89A7-BF91-91A8-749EE46F7854}"/>
              </a:ext>
            </a:extLst>
          </xdr:cNvPr>
          <xdr:cNvSpPr/>
        </xdr:nvSpPr>
        <xdr:spPr>
          <a:xfrm>
            <a:off x="762000" y="2327997"/>
            <a:ext cx="19841438" cy="675120"/>
          </a:xfrm>
          <a:prstGeom prst="round2SameRect">
            <a:avLst>
              <a:gd name="adj1" fmla="val 16870"/>
              <a:gd name="adj2" fmla="val 0"/>
            </a:avLst>
          </a:prstGeom>
          <a:solidFill>
            <a:schemeClr val="bg1">
              <a:lumMod val="85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507999</xdr:colOff>
      <xdr:row>49</xdr:row>
      <xdr:rowOff>0</xdr:rowOff>
    </xdr:from>
    <xdr:to>
      <xdr:col>25</xdr:col>
      <xdr:colOff>338666</xdr:colOff>
      <xdr:row>77</xdr:row>
      <xdr:rowOff>18143</xdr:rowOff>
    </xdr:to>
    <xdr:graphicFrame macro="">
      <xdr:nvGraphicFramePr>
        <xdr:cNvPr id="56" name="グラフ 55">
          <a:extLst>
            <a:ext uri="{FF2B5EF4-FFF2-40B4-BE49-F238E27FC236}">
              <a16:creationId xmlns:a16="http://schemas.microsoft.com/office/drawing/2014/main" id="{1A06F58A-748D-C14A-BE33-AD99874AE8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625122</xdr:colOff>
      <xdr:row>42</xdr:row>
      <xdr:rowOff>148246</xdr:rowOff>
    </xdr:from>
    <xdr:to>
      <xdr:col>20</xdr:col>
      <xdr:colOff>204611</xdr:colOff>
      <xdr:row>47</xdr:row>
      <xdr:rowOff>139777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6ED701E7-86C5-D544-91CA-8FEF743E1724}"/>
            </a:ext>
          </a:extLst>
        </xdr:cNvPr>
        <xdr:cNvSpPr txBox="1"/>
      </xdr:nvSpPr>
      <xdr:spPr>
        <a:xfrm>
          <a:off x="6009922" y="7971446"/>
          <a:ext cx="10366022" cy="9228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比率分析</a:t>
          </a:r>
          <a:r>
            <a:rPr kumimoji="1" lang="en-US" altLang="ja-JP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(%)</a:t>
          </a:r>
        </a:p>
      </xdr:txBody>
    </xdr:sp>
    <xdr:clientData/>
  </xdr:twoCellAnchor>
  <xdr:twoCellAnchor>
    <xdr:from>
      <xdr:col>4</xdr:col>
      <xdr:colOff>386281</xdr:colOff>
      <xdr:row>48</xdr:row>
      <xdr:rowOff>88292</xdr:rowOff>
    </xdr:from>
    <xdr:to>
      <xdr:col>7</xdr:col>
      <xdr:colOff>650356</xdr:colOff>
      <xdr:row>50</xdr:row>
      <xdr:rowOff>135458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9291F0B5-A479-F34A-8AC7-860EDD6B8C32}"/>
            </a:ext>
          </a:extLst>
        </xdr:cNvPr>
        <xdr:cNvSpPr txBox="1"/>
      </xdr:nvSpPr>
      <xdr:spPr>
        <a:xfrm>
          <a:off x="3281881" y="9029092"/>
          <a:ext cx="2753275" cy="419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貸借対照表｜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BS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351974</xdr:colOff>
      <xdr:row>48</xdr:row>
      <xdr:rowOff>87413</xdr:rowOff>
    </xdr:from>
    <xdr:to>
      <xdr:col>17</xdr:col>
      <xdr:colOff>601134</xdr:colOff>
      <xdr:row>50</xdr:row>
      <xdr:rowOff>135458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B8A07BAF-4A9E-104F-A949-16FC8F40CB66}"/>
            </a:ext>
          </a:extLst>
        </xdr:cNvPr>
        <xdr:cNvSpPr txBox="1"/>
      </xdr:nvSpPr>
      <xdr:spPr>
        <a:xfrm>
          <a:off x="10715174" y="9028213"/>
          <a:ext cx="3568093" cy="420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損益計算書｜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PL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482602</xdr:colOff>
      <xdr:row>48</xdr:row>
      <xdr:rowOff>100718</xdr:rowOff>
    </xdr:from>
    <xdr:to>
      <xdr:col>26</xdr:col>
      <xdr:colOff>194734</xdr:colOff>
      <xdr:row>50</xdr:row>
      <xdr:rowOff>135458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D6E21879-5DC3-7E44-BC9C-15FCB2B18B6D}"/>
            </a:ext>
          </a:extLst>
        </xdr:cNvPr>
        <xdr:cNvSpPr txBox="1"/>
      </xdr:nvSpPr>
      <xdr:spPr>
        <a:xfrm>
          <a:off x="16653935" y="9041518"/>
          <a:ext cx="4690532" cy="407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キャッシュフロー計算書｜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CF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323275</xdr:colOff>
      <xdr:row>48</xdr:row>
      <xdr:rowOff>91600</xdr:rowOff>
    </xdr:from>
    <xdr:to>
      <xdr:col>3</xdr:col>
      <xdr:colOff>124410</xdr:colOff>
      <xdr:row>51</xdr:row>
      <xdr:rowOff>113889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F764D46A-C480-8845-BE50-BF8227D21ED2}"/>
            </a:ext>
          </a:extLst>
        </xdr:cNvPr>
        <xdr:cNvSpPr txBox="1"/>
      </xdr:nvSpPr>
      <xdr:spPr>
        <a:xfrm>
          <a:off x="1157846" y="9870600"/>
          <a:ext cx="1470278" cy="621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en-US" sz="1400" b="1" i="0">
              <a:latin typeface="+mn-ea"/>
              <a:ea typeface="+mn-ea"/>
              <a:cs typeface="ヒラギノ角ゴシック W0"/>
            </a:rPr>
            <a:t>(%)</a:t>
          </a:r>
          <a:endParaRPr kumimoji="1" lang="en-US" altLang="ja-JP" sz="1400" b="1" i="0">
            <a:latin typeface="+mn-ea"/>
            <a:ea typeface="+mn-ea"/>
            <a:cs typeface="ヒラギノ角ゴシック W0"/>
          </a:endParaRPr>
        </a:p>
      </xdr:txBody>
    </xdr:sp>
    <xdr:clientData/>
  </xdr:twoCellAnchor>
  <xdr:twoCellAnchor>
    <xdr:from>
      <xdr:col>1</xdr:col>
      <xdr:colOff>489857</xdr:colOff>
      <xdr:row>14</xdr:row>
      <xdr:rowOff>127000</xdr:rowOff>
    </xdr:from>
    <xdr:to>
      <xdr:col>3</xdr:col>
      <xdr:colOff>290992</xdr:colOff>
      <xdr:row>17</xdr:row>
      <xdr:rowOff>149289</xdr:rowOff>
    </xdr:to>
    <xdr:sp macro="" textlink="'02_データ計算'!C30">
      <xdr:nvSpPr>
        <xdr:cNvPr id="27" name="テキスト ボックス 26">
          <a:extLst>
            <a:ext uri="{FF2B5EF4-FFF2-40B4-BE49-F238E27FC236}">
              <a16:creationId xmlns:a16="http://schemas.microsoft.com/office/drawing/2014/main" id="{DF5A5C94-BE7F-494E-9006-67119C2646F0}"/>
            </a:ext>
          </a:extLst>
        </xdr:cNvPr>
        <xdr:cNvSpPr txBox="1"/>
      </xdr:nvSpPr>
      <xdr:spPr>
        <a:xfrm>
          <a:off x="896257" y="2734733"/>
          <a:ext cx="1460602" cy="581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8908A17-C4F8-9C42-A1CA-CAE8B2504BCC}" type="TxLink">
            <a:rPr kumimoji="1" lang="en-US" altLang="en-US" sz="1400" b="0" i="0" u="none" strike="noStrike">
              <a:solidFill>
                <a:srgbClr val="000000"/>
              </a:solidFill>
              <a:latin typeface="ＭＳ Ｐゴシック"/>
              <a:ea typeface="ＭＳ Ｐゴシック"/>
              <a:cs typeface="ヒラギノ角ゴシック W0"/>
            </a:rPr>
            <a:pPr algn="ctr"/>
            <a:t>(百万円)</a:t>
          </a:fld>
          <a:endParaRPr kumimoji="1" lang="en-US" altLang="ja-JP" sz="1400" b="1" i="0">
            <a:latin typeface="+mn-ea"/>
            <a:ea typeface="+mn-ea"/>
            <a:cs typeface="ヒラギノ角ゴシック W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15987</xdr:colOff>
      <xdr:row>9</xdr:row>
      <xdr:rowOff>64872</xdr:rowOff>
    </xdr:from>
    <xdr:to>
      <xdr:col>26</xdr:col>
      <xdr:colOff>813747</xdr:colOff>
      <xdr:row>41</xdr:row>
      <xdr:rowOff>110091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1930FCF-49D9-FB43-9BA9-C40AD1A97784}"/>
            </a:ext>
          </a:extLst>
        </xdr:cNvPr>
        <xdr:cNvGrpSpPr/>
      </xdr:nvGrpSpPr>
      <xdr:grpSpPr>
        <a:xfrm>
          <a:off x="422387" y="1741272"/>
          <a:ext cx="21541093" cy="6005752"/>
          <a:chOff x="762001" y="2327997"/>
          <a:chExt cx="19683966" cy="6172948"/>
        </a:xfrm>
      </xdr:grpSpPr>
      <xdr:sp macro="" textlink="">
        <xdr:nvSpPr>
          <xdr:cNvPr id="3" name="角丸四角形 2">
            <a:extLst>
              <a:ext uri="{FF2B5EF4-FFF2-40B4-BE49-F238E27FC236}">
                <a16:creationId xmlns:a16="http://schemas.microsoft.com/office/drawing/2014/main" id="{2EEA1E91-8D10-C4EC-760E-7CE6EBEB2549}"/>
              </a:ext>
            </a:extLst>
          </xdr:cNvPr>
          <xdr:cNvSpPr/>
        </xdr:nvSpPr>
        <xdr:spPr>
          <a:xfrm>
            <a:off x="762001" y="2357468"/>
            <a:ext cx="19683966" cy="6143477"/>
          </a:xfrm>
          <a:prstGeom prst="roundRect">
            <a:avLst>
              <a:gd name="adj" fmla="val 2920"/>
            </a:avLst>
          </a:prstGeom>
          <a:solidFill>
            <a:schemeClr val="bg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片側の 2 つの角を丸めた四角形 3">
            <a:extLst>
              <a:ext uri="{FF2B5EF4-FFF2-40B4-BE49-F238E27FC236}">
                <a16:creationId xmlns:a16="http://schemas.microsoft.com/office/drawing/2014/main" id="{1EE4DDD4-E9D1-D73D-A0E0-937BAE9ED2E6}"/>
              </a:ext>
            </a:extLst>
          </xdr:cNvPr>
          <xdr:cNvSpPr>
            <a:spLocks/>
          </xdr:cNvSpPr>
        </xdr:nvSpPr>
        <xdr:spPr>
          <a:xfrm>
            <a:off x="762001" y="2327997"/>
            <a:ext cx="19681903" cy="673887"/>
          </a:xfrm>
          <a:prstGeom prst="round2SameRect">
            <a:avLst>
              <a:gd name="adj1" fmla="val 16870"/>
              <a:gd name="adj2" fmla="val 0"/>
            </a:avLst>
          </a:prstGeom>
          <a:solidFill>
            <a:schemeClr val="bg1">
              <a:lumMod val="85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381000</xdr:colOff>
      <xdr:row>15</xdr:row>
      <xdr:rowOff>36286</xdr:rowOff>
    </xdr:from>
    <xdr:to>
      <xdr:col>26</xdr:col>
      <xdr:colOff>399142</xdr:colOff>
      <xdr:row>43</xdr:row>
      <xdr:rowOff>54429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F81E58C-FC23-A84B-AD03-6AF8E0E63D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465666</xdr:colOff>
      <xdr:row>1</xdr:row>
      <xdr:rowOff>84667</xdr:rowOff>
    </xdr:from>
    <xdr:to>
      <xdr:col>21</xdr:col>
      <xdr:colOff>364066</xdr:colOff>
      <xdr:row>9</xdr:row>
      <xdr:rowOff>33866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51231AD6-A5C5-1540-AA3D-6908E3A1AD08}"/>
            </a:ext>
          </a:extLst>
        </xdr:cNvPr>
        <xdr:cNvGrpSpPr/>
      </xdr:nvGrpSpPr>
      <xdr:grpSpPr>
        <a:xfrm>
          <a:off x="5020733" y="270934"/>
          <a:ext cx="12344400" cy="1439332"/>
          <a:chOff x="6245508" y="446354"/>
          <a:chExt cx="10247765" cy="1723252"/>
        </a:xfrm>
      </xdr:grpSpPr>
      <xdr:sp macro="" textlink="'01_データ入力'!C3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23EFC58D-F2B8-C9A2-55EB-0CD7EEE51F65}"/>
              </a:ext>
            </a:extLst>
          </xdr:cNvPr>
          <xdr:cNvSpPr txBox="1"/>
        </xdr:nvSpPr>
        <xdr:spPr>
          <a:xfrm>
            <a:off x="6245508" y="446354"/>
            <a:ext cx="10247765" cy="9123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810C50B7-5AB0-C440-8131-15B699DA8AE5}" type="TxLink">
              <a:rPr kumimoji="1" lang="ja-JP" altLang="en-US" sz="4500" b="1" i="0" u="none" strike="noStrike">
                <a:ln>
                  <a:noFill/>
                </a:ln>
                <a:solidFill>
                  <a:srgbClr val="000000"/>
                </a:solidFill>
                <a:latin typeface="+mn-ea"/>
                <a:ea typeface="+mn-ea"/>
              </a:rPr>
              <a:pPr algn="ctr"/>
              <a:t>任天堂株式会社</a:t>
            </a:fld>
            <a:endParaRPr kumimoji="1" lang="ja-JP" altLang="en-US" sz="4500" b="1" i="0">
              <a:ln>
                <a:noFill/>
              </a:ln>
              <a:solidFill>
                <a:schemeClr val="dk1"/>
              </a:solidFill>
              <a:latin typeface="+mn-ea"/>
              <a:ea typeface="+mn-ea"/>
            </a:endParaRPr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D7E1CADA-C2C3-6D86-1C30-C1C71531390B}"/>
              </a:ext>
            </a:extLst>
          </xdr:cNvPr>
          <xdr:cNvCxnSpPr/>
        </xdr:nvCxnSpPr>
        <xdr:spPr>
          <a:xfrm flipV="1">
            <a:off x="6338642" y="1351775"/>
            <a:ext cx="10070377" cy="0"/>
          </a:xfrm>
          <a:prstGeom prst="line">
            <a:avLst/>
          </a:prstGeom>
          <a:ln w="12700">
            <a:solidFill>
              <a:schemeClr val="tx1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'02_データ計算'!D28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BD5281CC-C51F-74A3-30AA-54DD8E1D84EE}"/>
              </a:ext>
            </a:extLst>
          </xdr:cNvPr>
          <xdr:cNvSpPr txBox="1"/>
        </xdr:nvSpPr>
        <xdr:spPr>
          <a:xfrm>
            <a:off x="6245508" y="1257270"/>
            <a:ext cx="10247765" cy="9123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E8302C03-A714-4F4B-A94E-63FB53357ED1}" type="TxLink">
              <a:rPr kumimoji="1" lang="ja-JP" altLang="en-US" sz="2500" b="1" i="0" u="none" strike="noStrike">
                <a:ln>
                  <a:noFill/>
                </a:ln>
                <a:solidFill>
                  <a:srgbClr val="000000"/>
                </a:solidFill>
                <a:latin typeface="+mn-ea"/>
                <a:ea typeface="+mn-ea"/>
              </a:rPr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Nintendo Co., Ltd. / 7974 / プライム / その他製品 / 2021</a:t>
            </a:fld>
            <a:endParaRPr kumimoji="1" lang="en-US" altLang="en-US" sz="2500" b="1" i="0">
              <a:ln>
                <a:noFill/>
              </a:ln>
              <a:latin typeface="+mn-ea"/>
              <a:ea typeface="+mn-ea"/>
            </a:endParaRPr>
          </a:p>
        </xdr:txBody>
      </xdr:sp>
    </xdr:grpSp>
    <xdr:clientData/>
  </xdr:twoCellAnchor>
  <xdr:twoCellAnchor>
    <xdr:from>
      <xdr:col>3</xdr:col>
      <xdr:colOff>144374</xdr:colOff>
      <xdr:row>14</xdr:row>
      <xdr:rowOff>47826</xdr:rowOff>
    </xdr:from>
    <xdr:to>
      <xdr:col>6</xdr:col>
      <xdr:colOff>413287</xdr:colOff>
      <xdr:row>16</xdr:row>
      <xdr:rowOff>94992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2920F29-8905-6F4B-8655-1391EAD55D89}"/>
            </a:ext>
          </a:extLst>
        </xdr:cNvPr>
        <xdr:cNvSpPr txBox="1"/>
      </xdr:nvSpPr>
      <xdr:spPr>
        <a:xfrm>
          <a:off x="2201774" y="2714826"/>
          <a:ext cx="2745413" cy="42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貸借対照表｜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BS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56724</xdr:colOff>
      <xdr:row>14</xdr:row>
      <xdr:rowOff>60251</xdr:rowOff>
    </xdr:from>
    <xdr:to>
      <xdr:col>15</xdr:col>
      <xdr:colOff>773008</xdr:colOff>
      <xdr:row>16</xdr:row>
      <xdr:rowOff>94992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182919F-07C5-B649-9C30-0E90505DDF98}"/>
            </a:ext>
          </a:extLst>
        </xdr:cNvPr>
        <xdr:cNvSpPr txBox="1"/>
      </xdr:nvSpPr>
      <xdr:spPr>
        <a:xfrm>
          <a:off x="9590191" y="2667984"/>
          <a:ext cx="3205484" cy="40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損益計算書｜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PL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625122</xdr:colOff>
      <xdr:row>8</xdr:row>
      <xdr:rowOff>127000</xdr:rowOff>
    </xdr:from>
    <xdr:to>
      <xdr:col>20</xdr:col>
      <xdr:colOff>204611</xdr:colOff>
      <xdr:row>13</xdr:row>
      <xdr:rowOff>109540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083A46E-CD76-9A4B-B086-1568090CDB13}"/>
            </a:ext>
          </a:extLst>
        </xdr:cNvPr>
        <xdr:cNvSpPr txBox="1"/>
      </xdr:nvSpPr>
      <xdr:spPr>
        <a:xfrm>
          <a:off x="6009922" y="1617133"/>
          <a:ext cx="10366022" cy="913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実数分析</a:t>
          </a:r>
          <a:r>
            <a:rPr kumimoji="1" lang="en-US" altLang="ja-JP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(</a:t>
          </a:r>
          <a:r>
            <a:rPr kumimoji="1" lang="ja-JP" altLang="en-US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百万円</a:t>
          </a:r>
          <a:r>
            <a:rPr kumimoji="1" lang="en-US" altLang="ja-JP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)</a:t>
          </a:r>
        </a:p>
      </xdr:txBody>
    </xdr:sp>
    <xdr:clientData/>
  </xdr:twoCellAnchor>
  <xdr:twoCellAnchor>
    <xdr:from>
      <xdr:col>20</xdr:col>
      <xdr:colOff>594387</xdr:colOff>
      <xdr:row>14</xdr:row>
      <xdr:rowOff>60252</xdr:rowOff>
    </xdr:from>
    <xdr:to>
      <xdr:col>26</xdr:col>
      <xdr:colOff>83455</xdr:colOff>
      <xdr:row>16</xdr:row>
      <xdr:rowOff>94992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5AA2415-96B5-B049-959D-821BCCAE8A92}"/>
            </a:ext>
          </a:extLst>
        </xdr:cNvPr>
        <xdr:cNvSpPr txBox="1"/>
      </xdr:nvSpPr>
      <xdr:spPr>
        <a:xfrm>
          <a:off x="16685287" y="2727252"/>
          <a:ext cx="4442068" cy="41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キャッシュフロー計算書｜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CF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11079</xdr:colOff>
      <xdr:row>43</xdr:row>
      <xdr:rowOff>59431</xdr:rowOff>
    </xdr:from>
    <xdr:to>
      <xdr:col>26</xdr:col>
      <xdr:colOff>818654</xdr:colOff>
      <xdr:row>75</xdr:row>
      <xdr:rowOff>118520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BDE8EA8B-77AA-9648-8A93-8866417885B7}"/>
            </a:ext>
          </a:extLst>
        </xdr:cNvPr>
        <xdr:cNvGrpSpPr/>
      </xdr:nvGrpSpPr>
      <xdr:grpSpPr>
        <a:xfrm>
          <a:off x="417479" y="8068898"/>
          <a:ext cx="21550908" cy="6019622"/>
          <a:chOff x="762000" y="2327997"/>
          <a:chExt cx="19841438" cy="5947257"/>
        </a:xfrm>
      </xdr:grpSpPr>
      <xdr:sp macro="" textlink="">
        <xdr:nvSpPr>
          <xdr:cNvPr id="17" name="角丸四角形 16">
            <a:extLst>
              <a:ext uri="{FF2B5EF4-FFF2-40B4-BE49-F238E27FC236}">
                <a16:creationId xmlns:a16="http://schemas.microsoft.com/office/drawing/2014/main" id="{CDDD067C-AE18-F9E8-8293-8702EC415881}"/>
              </a:ext>
            </a:extLst>
          </xdr:cNvPr>
          <xdr:cNvSpPr/>
        </xdr:nvSpPr>
        <xdr:spPr>
          <a:xfrm>
            <a:off x="762000" y="2357467"/>
            <a:ext cx="19841438" cy="5917787"/>
          </a:xfrm>
          <a:prstGeom prst="roundRect">
            <a:avLst>
              <a:gd name="adj" fmla="val 2920"/>
            </a:avLst>
          </a:prstGeom>
          <a:solidFill>
            <a:schemeClr val="bg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片側の 2 つの角を丸めた四角形 17">
            <a:extLst>
              <a:ext uri="{FF2B5EF4-FFF2-40B4-BE49-F238E27FC236}">
                <a16:creationId xmlns:a16="http://schemas.microsoft.com/office/drawing/2014/main" id="{232C29AF-15E6-143B-55B3-6DBE937B87DD}"/>
              </a:ext>
            </a:extLst>
          </xdr:cNvPr>
          <xdr:cNvSpPr/>
        </xdr:nvSpPr>
        <xdr:spPr>
          <a:xfrm>
            <a:off x="762000" y="2327997"/>
            <a:ext cx="19841438" cy="675120"/>
          </a:xfrm>
          <a:prstGeom prst="round2SameRect">
            <a:avLst>
              <a:gd name="adj1" fmla="val 16870"/>
              <a:gd name="adj2" fmla="val 0"/>
            </a:avLst>
          </a:prstGeom>
          <a:solidFill>
            <a:schemeClr val="bg1">
              <a:lumMod val="85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507999</xdr:colOff>
      <xdr:row>49</xdr:row>
      <xdr:rowOff>0</xdr:rowOff>
    </xdr:from>
    <xdr:to>
      <xdr:col>25</xdr:col>
      <xdr:colOff>338666</xdr:colOff>
      <xdr:row>77</xdr:row>
      <xdr:rowOff>18143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BA7E84F7-76B9-F544-9E84-77C6E6F96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625122</xdr:colOff>
      <xdr:row>42</xdr:row>
      <xdr:rowOff>148246</xdr:rowOff>
    </xdr:from>
    <xdr:to>
      <xdr:col>20</xdr:col>
      <xdr:colOff>204611</xdr:colOff>
      <xdr:row>47</xdr:row>
      <xdr:rowOff>139777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1271CED-E456-8B48-8184-3988C8A4FA0B}"/>
            </a:ext>
          </a:extLst>
        </xdr:cNvPr>
        <xdr:cNvSpPr txBox="1"/>
      </xdr:nvSpPr>
      <xdr:spPr>
        <a:xfrm>
          <a:off x="6009922" y="7971446"/>
          <a:ext cx="10366022" cy="9228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比率分析</a:t>
          </a:r>
          <a:r>
            <a:rPr kumimoji="1" lang="en-US" altLang="ja-JP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(%)</a:t>
          </a:r>
        </a:p>
      </xdr:txBody>
    </xdr:sp>
    <xdr:clientData/>
  </xdr:twoCellAnchor>
  <xdr:twoCellAnchor>
    <xdr:from>
      <xdr:col>4</xdr:col>
      <xdr:colOff>386281</xdr:colOff>
      <xdr:row>48</xdr:row>
      <xdr:rowOff>88292</xdr:rowOff>
    </xdr:from>
    <xdr:to>
      <xdr:col>7</xdr:col>
      <xdr:colOff>650356</xdr:colOff>
      <xdr:row>50</xdr:row>
      <xdr:rowOff>135458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B12627EB-607F-084F-A686-60476AC41C38}"/>
            </a:ext>
          </a:extLst>
        </xdr:cNvPr>
        <xdr:cNvSpPr txBox="1"/>
      </xdr:nvSpPr>
      <xdr:spPr>
        <a:xfrm>
          <a:off x="3269181" y="9232292"/>
          <a:ext cx="2740575" cy="42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貸借対照表｜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BS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351974</xdr:colOff>
      <xdr:row>48</xdr:row>
      <xdr:rowOff>87413</xdr:rowOff>
    </xdr:from>
    <xdr:to>
      <xdr:col>17</xdr:col>
      <xdr:colOff>601134</xdr:colOff>
      <xdr:row>50</xdr:row>
      <xdr:rowOff>135458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1F9F9EB6-CEAF-7349-BEAC-22348D11B30E}"/>
            </a:ext>
          </a:extLst>
        </xdr:cNvPr>
        <xdr:cNvSpPr txBox="1"/>
      </xdr:nvSpPr>
      <xdr:spPr>
        <a:xfrm>
          <a:off x="10664374" y="9231413"/>
          <a:ext cx="3551160" cy="42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損益計算書｜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PL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482602</xdr:colOff>
      <xdr:row>48</xdr:row>
      <xdr:rowOff>100718</xdr:rowOff>
    </xdr:from>
    <xdr:to>
      <xdr:col>26</xdr:col>
      <xdr:colOff>194734</xdr:colOff>
      <xdr:row>50</xdr:row>
      <xdr:rowOff>135458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ECDC1CB5-B440-9E47-89F1-9A4D07C14FCD}"/>
            </a:ext>
          </a:extLst>
        </xdr:cNvPr>
        <xdr:cNvSpPr txBox="1"/>
      </xdr:nvSpPr>
      <xdr:spPr>
        <a:xfrm>
          <a:off x="16573502" y="9244718"/>
          <a:ext cx="4665132" cy="41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キャッシュフロー計算書｜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CF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323275</xdr:colOff>
      <xdr:row>48</xdr:row>
      <xdr:rowOff>91600</xdr:rowOff>
    </xdr:from>
    <xdr:to>
      <xdr:col>3</xdr:col>
      <xdr:colOff>124410</xdr:colOff>
      <xdr:row>51</xdr:row>
      <xdr:rowOff>113889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F9E2B4BD-E1DF-C54A-9D12-F311AB3163DB}"/>
            </a:ext>
          </a:extLst>
        </xdr:cNvPr>
        <xdr:cNvSpPr txBox="1"/>
      </xdr:nvSpPr>
      <xdr:spPr>
        <a:xfrm>
          <a:off x="729675" y="9235600"/>
          <a:ext cx="1452135" cy="593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en-US" sz="1400" b="1" i="0">
              <a:latin typeface="+mn-ea"/>
              <a:ea typeface="+mn-ea"/>
              <a:cs typeface="ヒラギノ角ゴシック W0"/>
            </a:rPr>
            <a:t>(%)</a:t>
          </a:r>
          <a:endParaRPr kumimoji="1" lang="en-US" altLang="ja-JP" sz="1400" b="1" i="0">
            <a:latin typeface="+mn-ea"/>
            <a:ea typeface="+mn-ea"/>
            <a:cs typeface="ヒラギノ角ゴシック W0"/>
          </a:endParaRPr>
        </a:p>
      </xdr:txBody>
    </xdr:sp>
    <xdr:clientData/>
  </xdr:twoCellAnchor>
  <xdr:twoCellAnchor>
    <xdr:from>
      <xdr:col>1</xdr:col>
      <xdr:colOff>489857</xdr:colOff>
      <xdr:row>14</xdr:row>
      <xdr:rowOff>127000</xdr:rowOff>
    </xdr:from>
    <xdr:to>
      <xdr:col>3</xdr:col>
      <xdr:colOff>290992</xdr:colOff>
      <xdr:row>17</xdr:row>
      <xdr:rowOff>149289</xdr:rowOff>
    </xdr:to>
    <xdr:sp macro="" textlink="'02_データ計算'!D30">
      <xdr:nvSpPr>
        <xdr:cNvPr id="25" name="テキスト ボックス 24">
          <a:extLst>
            <a:ext uri="{FF2B5EF4-FFF2-40B4-BE49-F238E27FC236}">
              <a16:creationId xmlns:a16="http://schemas.microsoft.com/office/drawing/2014/main" id="{6D0C1327-AD0E-BB4A-A907-83A0DF22EBE6}"/>
            </a:ext>
          </a:extLst>
        </xdr:cNvPr>
        <xdr:cNvSpPr txBox="1"/>
      </xdr:nvSpPr>
      <xdr:spPr>
        <a:xfrm>
          <a:off x="896257" y="2794000"/>
          <a:ext cx="1452135" cy="593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B683082-D97B-C145-858F-63AA719C1F84}" type="TxLink">
            <a:rPr kumimoji="1" lang="en-US" altLang="en-US" sz="1400" b="0" i="0" u="none" strike="noStrike">
              <a:solidFill>
                <a:srgbClr val="000000"/>
              </a:solidFill>
              <a:latin typeface="ＭＳ Ｐゴシック"/>
              <a:ea typeface="ＭＳ Ｐゴシック"/>
              <a:cs typeface="ヒラギノ角ゴシック W0"/>
            </a:rPr>
            <a:pPr algn="ctr"/>
            <a:t>(百万円)</a:t>
          </a:fld>
          <a:endParaRPr kumimoji="1" lang="en-US" altLang="ja-JP" sz="1400" b="1" i="0">
            <a:latin typeface="+mn-ea"/>
            <a:ea typeface="+mn-ea"/>
            <a:cs typeface="ヒラギノ角ゴシック W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F7DFBC6-9FFE-7B4B-A808-CD0B54564C44}"/>
            </a:ext>
          </a:extLst>
        </xdr:cNvPr>
        <xdr:cNvSpPr txBox="1"/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en-US" sz="1400" b="1" i="0">
              <a:latin typeface="Helvetica Light" panose="020B0403020202020204" pitchFamily="34" charset="0"/>
              <a:ea typeface="ヒラギノ角ゴシック W0"/>
              <a:cs typeface="ヒラギノ角ゴシック W0"/>
            </a:rPr>
            <a:t>(</a:t>
          </a:r>
          <a:r>
            <a:rPr kumimoji="1" lang="ja-JP" altLang="en-US" sz="1400" b="1" i="0">
              <a:latin typeface="Helvetica Light" panose="020B0403020202020204" pitchFamily="34" charset="0"/>
              <a:ea typeface="ヒラギノ角ゴシック W0"/>
              <a:cs typeface="ヒラギノ角ゴシック W0"/>
            </a:rPr>
            <a:t>百万円</a:t>
          </a:r>
          <a:r>
            <a:rPr kumimoji="1" lang="en-US" altLang="en-US" sz="1400" b="1" i="0">
              <a:latin typeface="Helvetica Light" panose="020B0403020202020204" pitchFamily="34" charset="0"/>
              <a:ea typeface="ヒラギノ角ゴシック W0"/>
              <a:cs typeface="ヒラギノ角ゴシック W0"/>
            </a:rPr>
            <a:t>)</a:t>
          </a:r>
          <a:endParaRPr kumimoji="1" lang="en-US" altLang="ja-JP" sz="1400" b="1" i="0">
            <a:latin typeface="Helvetica Light" panose="020B0403020202020204" pitchFamily="34" charset="0"/>
            <a:ea typeface="ヒラギノ角ゴシック W0"/>
            <a:cs typeface="ヒラギノ角ゴシック W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15987</xdr:colOff>
      <xdr:row>9</xdr:row>
      <xdr:rowOff>64873</xdr:rowOff>
    </xdr:from>
    <xdr:to>
      <xdr:col>26</xdr:col>
      <xdr:colOff>813747</xdr:colOff>
      <xdr:row>41</xdr:row>
      <xdr:rowOff>110091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72E80B4-BEE3-AC4A-96FE-B2A308B054F3}"/>
            </a:ext>
          </a:extLst>
        </xdr:cNvPr>
        <xdr:cNvGrpSpPr/>
      </xdr:nvGrpSpPr>
      <xdr:grpSpPr>
        <a:xfrm>
          <a:off x="422387" y="1741273"/>
          <a:ext cx="21541093" cy="6005751"/>
          <a:chOff x="762001" y="2327997"/>
          <a:chExt cx="19683966" cy="6172943"/>
        </a:xfrm>
      </xdr:grpSpPr>
      <xdr:sp macro="" textlink="">
        <xdr:nvSpPr>
          <xdr:cNvPr id="3" name="角丸四角形 2">
            <a:extLst>
              <a:ext uri="{FF2B5EF4-FFF2-40B4-BE49-F238E27FC236}">
                <a16:creationId xmlns:a16="http://schemas.microsoft.com/office/drawing/2014/main" id="{ED6EBB52-E60C-C62C-BD4E-005CF5F57F1F}"/>
              </a:ext>
            </a:extLst>
          </xdr:cNvPr>
          <xdr:cNvSpPr/>
        </xdr:nvSpPr>
        <xdr:spPr>
          <a:xfrm>
            <a:off x="762001" y="2357467"/>
            <a:ext cx="19683966" cy="6143473"/>
          </a:xfrm>
          <a:prstGeom prst="roundRect">
            <a:avLst>
              <a:gd name="adj" fmla="val 2920"/>
            </a:avLst>
          </a:prstGeom>
          <a:solidFill>
            <a:schemeClr val="bg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片側の 2 つの角を丸めた四角形 3">
            <a:extLst>
              <a:ext uri="{FF2B5EF4-FFF2-40B4-BE49-F238E27FC236}">
                <a16:creationId xmlns:a16="http://schemas.microsoft.com/office/drawing/2014/main" id="{D5128506-F41A-4060-1CBD-E438111D589A}"/>
              </a:ext>
            </a:extLst>
          </xdr:cNvPr>
          <xdr:cNvSpPr>
            <a:spLocks/>
          </xdr:cNvSpPr>
        </xdr:nvSpPr>
        <xdr:spPr>
          <a:xfrm>
            <a:off x="762001" y="2327997"/>
            <a:ext cx="19681903" cy="673887"/>
          </a:xfrm>
          <a:prstGeom prst="round2SameRect">
            <a:avLst>
              <a:gd name="adj1" fmla="val 16870"/>
              <a:gd name="adj2" fmla="val 0"/>
            </a:avLst>
          </a:prstGeom>
          <a:solidFill>
            <a:schemeClr val="bg1">
              <a:lumMod val="85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381000</xdr:colOff>
      <xdr:row>15</xdr:row>
      <xdr:rowOff>36286</xdr:rowOff>
    </xdr:from>
    <xdr:to>
      <xdr:col>26</xdr:col>
      <xdr:colOff>399142</xdr:colOff>
      <xdr:row>43</xdr:row>
      <xdr:rowOff>54429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6693E39-6986-B74D-806F-D1029224A5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465666</xdr:colOff>
      <xdr:row>1</xdr:row>
      <xdr:rowOff>84667</xdr:rowOff>
    </xdr:from>
    <xdr:to>
      <xdr:col>21</xdr:col>
      <xdr:colOff>364066</xdr:colOff>
      <xdr:row>9</xdr:row>
      <xdr:rowOff>33866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8AA06FEE-6367-374A-B3E3-F79B6C9320FE}"/>
            </a:ext>
          </a:extLst>
        </xdr:cNvPr>
        <xdr:cNvGrpSpPr/>
      </xdr:nvGrpSpPr>
      <xdr:grpSpPr>
        <a:xfrm>
          <a:off x="5020733" y="270934"/>
          <a:ext cx="12344400" cy="1439332"/>
          <a:chOff x="6245508" y="446354"/>
          <a:chExt cx="10247765" cy="1723252"/>
        </a:xfrm>
      </xdr:grpSpPr>
      <xdr:sp macro="" textlink="'01_データ入力'!D3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9A075B5-6BED-3312-4CBD-CE5240BF07BA}"/>
              </a:ext>
            </a:extLst>
          </xdr:cNvPr>
          <xdr:cNvSpPr txBox="1"/>
        </xdr:nvSpPr>
        <xdr:spPr>
          <a:xfrm>
            <a:off x="6245508" y="446354"/>
            <a:ext cx="10247765" cy="9123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AEB50ACD-4F9D-5749-9C2A-3E0843020B98}" type="TxLink">
              <a:rPr kumimoji="1" lang="ja-JP" altLang="en-US" sz="4500" b="1" i="0" u="none" strike="noStrike">
                <a:ln>
                  <a:noFill/>
                </a:ln>
                <a:solidFill>
                  <a:srgbClr val="000000"/>
                </a:solidFill>
                <a:latin typeface="+mn-ea"/>
                <a:ea typeface="+mn-ea"/>
              </a:rPr>
              <a:pPr algn="ctr"/>
              <a:t>株式会社スクウェア・エニックス・ホールディングス</a:t>
            </a:fld>
            <a:endParaRPr kumimoji="1" lang="ja-JP" altLang="en-US" sz="4500" b="1" i="0">
              <a:ln>
                <a:noFill/>
              </a:ln>
              <a:solidFill>
                <a:schemeClr val="dk1"/>
              </a:solidFill>
              <a:latin typeface="+mn-ea"/>
              <a:ea typeface="+mn-ea"/>
            </a:endParaRPr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68D59CA3-EA58-25CF-4612-6EB91CB2C4D6}"/>
              </a:ext>
            </a:extLst>
          </xdr:cNvPr>
          <xdr:cNvCxnSpPr/>
        </xdr:nvCxnSpPr>
        <xdr:spPr>
          <a:xfrm flipV="1">
            <a:off x="6338642" y="1351775"/>
            <a:ext cx="10070377" cy="0"/>
          </a:xfrm>
          <a:prstGeom prst="line">
            <a:avLst/>
          </a:prstGeom>
          <a:ln w="12700">
            <a:solidFill>
              <a:schemeClr val="tx1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'02_データ計算'!E28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5204154C-728C-6D46-B65D-EE2A900C7F79}"/>
              </a:ext>
            </a:extLst>
          </xdr:cNvPr>
          <xdr:cNvSpPr txBox="1"/>
        </xdr:nvSpPr>
        <xdr:spPr>
          <a:xfrm>
            <a:off x="6245508" y="1257270"/>
            <a:ext cx="10247765" cy="9123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6ED93761-3D74-D246-9D65-F2C76B1EBFC6}" type="TxLink">
              <a:rPr kumimoji="1" lang="ja-JP" altLang="en-US" sz="2500" b="1" i="0" u="none" strike="noStrike">
                <a:ln>
                  <a:noFill/>
                </a:ln>
                <a:solidFill>
                  <a:srgbClr val="000000"/>
                </a:solidFill>
                <a:latin typeface="+mn-ea"/>
                <a:ea typeface="+mn-ea"/>
              </a:rPr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SQUARE ENIX HOLDINGS CO.,LTD. / 9684 / プライム / 情報・通信業 / 2021</a:t>
            </a:fld>
            <a:endParaRPr kumimoji="1" lang="en-US" altLang="en-US" sz="2500" b="1" i="0">
              <a:ln>
                <a:noFill/>
              </a:ln>
              <a:latin typeface="+mn-ea"/>
              <a:ea typeface="+mn-ea"/>
            </a:endParaRPr>
          </a:p>
        </xdr:txBody>
      </xdr:sp>
    </xdr:grpSp>
    <xdr:clientData/>
  </xdr:twoCellAnchor>
  <xdr:twoCellAnchor>
    <xdr:from>
      <xdr:col>3</xdr:col>
      <xdr:colOff>144374</xdr:colOff>
      <xdr:row>14</xdr:row>
      <xdr:rowOff>47826</xdr:rowOff>
    </xdr:from>
    <xdr:to>
      <xdr:col>6</xdr:col>
      <xdr:colOff>413287</xdr:colOff>
      <xdr:row>16</xdr:row>
      <xdr:rowOff>94992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E3B5F0B-BD01-5D4E-B604-98C258A8C83C}"/>
            </a:ext>
          </a:extLst>
        </xdr:cNvPr>
        <xdr:cNvSpPr txBox="1"/>
      </xdr:nvSpPr>
      <xdr:spPr>
        <a:xfrm>
          <a:off x="2201774" y="2714826"/>
          <a:ext cx="2745413" cy="42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貸借対照表｜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BS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56724</xdr:colOff>
      <xdr:row>14</xdr:row>
      <xdr:rowOff>60251</xdr:rowOff>
    </xdr:from>
    <xdr:to>
      <xdr:col>15</xdr:col>
      <xdr:colOff>773008</xdr:colOff>
      <xdr:row>16</xdr:row>
      <xdr:rowOff>94992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4B74FEA-7FDC-0745-80CD-966ABC90C5EA}"/>
            </a:ext>
          </a:extLst>
        </xdr:cNvPr>
        <xdr:cNvSpPr txBox="1"/>
      </xdr:nvSpPr>
      <xdr:spPr>
        <a:xfrm>
          <a:off x="9590191" y="2667984"/>
          <a:ext cx="3205484" cy="40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損益計算書｜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PL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625122</xdr:colOff>
      <xdr:row>8</xdr:row>
      <xdr:rowOff>127000</xdr:rowOff>
    </xdr:from>
    <xdr:to>
      <xdr:col>20</xdr:col>
      <xdr:colOff>204611</xdr:colOff>
      <xdr:row>13</xdr:row>
      <xdr:rowOff>109540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07B8C79-442C-1B46-90FA-BDF06B152860}"/>
            </a:ext>
          </a:extLst>
        </xdr:cNvPr>
        <xdr:cNvSpPr txBox="1"/>
      </xdr:nvSpPr>
      <xdr:spPr>
        <a:xfrm>
          <a:off x="6009922" y="1617133"/>
          <a:ext cx="10366022" cy="913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実数分析</a:t>
          </a:r>
          <a:r>
            <a:rPr kumimoji="1" lang="en-US" altLang="ja-JP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(</a:t>
          </a:r>
          <a:r>
            <a:rPr kumimoji="1" lang="ja-JP" altLang="en-US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百万円</a:t>
          </a:r>
          <a:r>
            <a:rPr kumimoji="1" lang="en-US" altLang="ja-JP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)</a:t>
          </a:r>
        </a:p>
      </xdr:txBody>
    </xdr:sp>
    <xdr:clientData/>
  </xdr:twoCellAnchor>
  <xdr:twoCellAnchor>
    <xdr:from>
      <xdr:col>20</xdr:col>
      <xdr:colOff>594387</xdr:colOff>
      <xdr:row>14</xdr:row>
      <xdr:rowOff>60252</xdr:rowOff>
    </xdr:from>
    <xdr:to>
      <xdr:col>26</xdr:col>
      <xdr:colOff>83455</xdr:colOff>
      <xdr:row>16</xdr:row>
      <xdr:rowOff>94992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2D1E008-12BF-4944-BFC9-BFE784D6B758}"/>
            </a:ext>
          </a:extLst>
        </xdr:cNvPr>
        <xdr:cNvSpPr txBox="1"/>
      </xdr:nvSpPr>
      <xdr:spPr>
        <a:xfrm>
          <a:off x="16685287" y="2727252"/>
          <a:ext cx="4442068" cy="41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キャッシュフロー計算書｜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CF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6BF1159-5B46-5646-A317-44A400CF93C1}"/>
            </a:ext>
          </a:extLst>
        </xdr:cNvPr>
        <xdr:cNvSpPr txBox="1"/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en-US" sz="1400" b="1" i="0">
              <a:latin typeface="Helvetica Light" panose="020B0403020202020204" pitchFamily="34" charset="0"/>
              <a:ea typeface="ヒラギノ角ゴシック W0"/>
              <a:cs typeface="ヒラギノ角ゴシック W0"/>
            </a:rPr>
            <a:t>(</a:t>
          </a:r>
          <a:r>
            <a:rPr kumimoji="1" lang="ja-JP" altLang="en-US" sz="1400" b="1" i="0">
              <a:latin typeface="Helvetica Light" panose="020B0403020202020204" pitchFamily="34" charset="0"/>
              <a:ea typeface="ヒラギノ角ゴシック W0"/>
              <a:cs typeface="ヒラギノ角ゴシック W0"/>
            </a:rPr>
            <a:t>百万円</a:t>
          </a:r>
          <a:r>
            <a:rPr kumimoji="1" lang="en-US" altLang="en-US" sz="1400" b="1" i="0">
              <a:latin typeface="Helvetica Light" panose="020B0403020202020204" pitchFamily="34" charset="0"/>
              <a:ea typeface="ヒラギノ角ゴシック W0"/>
              <a:cs typeface="ヒラギノ角ゴシック W0"/>
            </a:rPr>
            <a:t>)</a:t>
          </a:r>
          <a:endParaRPr kumimoji="1" lang="en-US" altLang="ja-JP" sz="1400" b="1" i="0">
            <a:latin typeface="Helvetica Light" panose="020B0403020202020204" pitchFamily="34" charset="0"/>
            <a:ea typeface="ヒラギノ角ゴシック W0"/>
            <a:cs typeface="ヒラギノ角ゴシック W0"/>
          </a:endParaRPr>
        </a:p>
      </xdr:txBody>
    </xdr:sp>
    <xdr:clientData/>
  </xdr:twoCellAnchor>
  <xdr:twoCellAnchor>
    <xdr:from>
      <xdr:col>1</xdr:col>
      <xdr:colOff>11079</xdr:colOff>
      <xdr:row>43</xdr:row>
      <xdr:rowOff>59431</xdr:rowOff>
    </xdr:from>
    <xdr:to>
      <xdr:col>26</xdr:col>
      <xdr:colOff>818654</xdr:colOff>
      <xdr:row>75</xdr:row>
      <xdr:rowOff>118520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B4ED7D4C-9ACC-A94D-8365-2B9DD83B538A}"/>
            </a:ext>
          </a:extLst>
        </xdr:cNvPr>
        <xdr:cNvGrpSpPr/>
      </xdr:nvGrpSpPr>
      <xdr:grpSpPr>
        <a:xfrm>
          <a:off x="417479" y="8068898"/>
          <a:ext cx="21550908" cy="6019622"/>
          <a:chOff x="762000" y="2327997"/>
          <a:chExt cx="19841438" cy="5947257"/>
        </a:xfrm>
      </xdr:grpSpPr>
      <xdr:sp macro="" textlink="">
        <xdr:nvSpPr>
          <xdr:cNvPr id="17" name="角丸四角形 16">
            <a:extLst>
              <a:ext uri="{FF2B5EF4-FFF2-40B4-BE49-F238E27FC236}">
                <a16:creationId xmlns:a16="http://schemas.microsoft.com/office/drawing/2014/main" id="{DB0A8AC2-7DF4-FE89-9670-236F21C8BD91}"/>
              </a:ext>
            </a:extLst>
          </xdr:cNvPr>
          <xdr:cNvSpPr/>
        </xdr:nvSpPr>
        <xdr:spPr>
          <a:xfrm>
            <a:off x="762000" y="2357467"/>
            <a:ext cx="19841438" cy="5917787"/>
          </a:xfrm>
          <a:prstGeom prst="roundRect">
            <a:avLst>
              <a:gd name="adj" fmla="val 2920"/>
            </a:avLst>
          </a:prstGeom>
          <a:solidFill>
            <a:schemeClr val="bg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片側の 2 つの角を丸めた四角形 17">
            <a:extLst>
              <a:ext uri="{FF2B5EF4-FFF2-40B4-BE49-F238E27FC236}">
                <a16:creationId xmlns:a16="http://schemas.microsoft.com/office/drawing/2014/main" id="{DB07B83E-D4BC-6B6B-67D6-8A13ACE49C9E}"/>
              </a:ext>
            </a:extLst>
          </xdr:cNvPr>
          <xdr:cNvSpPr/>
        </xdr:nvSpPr>
        <xdr:spPr>
          <a:xfrm>
            <a:off x="762000" y="2327997"/>
            <a:ext cx="19841438" cy="675120"/>
          </a:xfrm>
          <a:prstGeom prst="round2SameRect">
            <a:avLst>
              <a:gd name="adj1" fmla="val 16870"/>
              <a:gd name="adj2" fmla="val 0"/>
            </a:avLst>
          </a:prstGeom>
          <a:solidFill>
            <a:schemeClr val="bg1">
              <a:lumMod val="85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507999</xdr:colOff>
      <xdr:row>49</xdr:row>
      <xdr:rowOff>0</xdr:rowOff>
    </xdr:from>
    <xdr:to>
      <xdr:col>25</xdr:col>
      <xdr:colOff>338666</xdr:colOff>
      <xdr:row>77</xdr:row>
      <xdr:rowOff>18143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9BAF10FB-2F49-3B4A-8F16-1C4359625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625122</xdr:colOff>
      <xdr:row>42</xdr:row>
      <xdr:rowOff>148246</xdr:rowOff>
    </xdr:from>
    <xdr:to>
      <xdr:col>20</xdr:col>
      <xdr:colOff>204611</xdr:colOff>
      <xdr:row>47</xdr:row>
      <xdr:rowOff>139777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679D529-4454-BC4E-BE82-47D5D2C9A1E1}"/>
            </a:ext>
          </a:extLst>
        </xdr:cNvPr>
        <xdr:cNvSpPr txBox="1"/>
      </xdr:nvSpPr>
      <xdr:spPr>
        <a:xfrm>
          <a:off x="6009922" y="7971446"/>
          <a:ext cx="10366022" cy="9228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比率分析</a:t>
          </a:r>
          <a:r>
            <a:rPr kumimoji="1" lang="en-US" altLang="ja-JP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(%)</a:t>
          </a:r>
        </a:p>
      </xdr:txBody>
    </xdr:sp>
    <xdr:clientData/>
  </xdr:twoCellAnchor>
  <xdr:twoCellAnchor>
    <xdr:from>
      <xdr:col>4</xdr:col>
      <xdr:colOff>386281</xdr:colOff>
      <xdr:row>48</xdr:row>
      <xdr:rowOff>88292</xdr:rowOff>
    </xdr:from>
    <xdr:to>
      <xdr:col>7</xdr:col>
      <xdr:colOff>650356</xdr:colOff>
      <xdr:row>50</xdr:row>
      <xdr:rowOff>135458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7842161A-E646-3342-8CC1-AD531E279B7B}"/>
            </a:ext>
          </a:extLst>
        </xdr:cNvPr>
        <xdr:cNvSpPr txBox="1"/>
      </xdr:nvSpPr>
      <xdr:spPr>
        <a:xfrm>
          <a:off x="3269181" y="9232292"/>
          <a:ext cx="2740575" cy="42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貸借対照表｜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BS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351974</xdr:colOff>
      <xdr:row>48</xdr:row>
      <xdr:rowOff>87413</xdr:rowOff>
    </xdr:from>
    <xdr:to>
      <xdr:col>17</xdr:col>
      <xdr:colOff>601134</xdr:colOff>
      <xdr:row>50</xdr:row>
      <xdr:rowOff>135458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C406D14-BB4F-964A-B744-809B5F370616}"/>
            </a:ext>
          </a:extLst>
        </xdr:cNvPr>
        <xdr:cNvSpPr txBox="1"/>
      </xdr:nvSpPr>
      <xdr:spPr>
        <a:xfrm>
          <a:off x="10664374" y="9231413"/>
          <a:ext cx="3551160" cy="42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損益計算書｜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PL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482602</xdr:colOff>
      <xdr:row>48</xdr:row>
      <xdr:rowOff>100718</xdr:rowOff>
    </xdr:from>
    <xdr:to>
      <xdr:col>26</xdr:col>
      <xdr:colOff>194734</xdr:colOff>
      <xdr:row>50</xdr:row>
      <xdr:rowOff>135458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176B213-9EBC-AC4F-96DD-A882E7535CD6}"/>
            </a:ext>
          </a:extLst>
        </xdr:cNvPr>
        <xdr:cNvSpPr txBox="1"/>
      </xdr:nvSpPr>
      <xdr:spPr>
        <a:xfrm>
          <a:off x="16573502" y="9244718"/>
          <a:ext cx="4665132" cy="41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キャッシュフロー計算書｜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CF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323275</xdr:colOff>
      <xdr:row>48</xdr:row>
      <xdr:rowOff>91600</xdr:rowOff>
    </xdr:from>
    <xdr:to>
      <xdr:col>3</xdr:col>
      <xdr:colOff>124410</xdr:colOff>
      <xdr:row>51</xdr:row>
      <xdr:rowOff>113889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B613809-6510-534B-832A-15531422870B}"/>
            </a:ext>
          </a:extLst>
        </xdr:cNvPr>
        <xdr:cNvSpPr txBox="1"/>
      </xdr:nvSpPr>
      <xdr:spPr>
        <a:xfrm>
          <a:off x="729675" y="9235600"/>
          <a:ext cx="1452135" cy="593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en-US" sz="1400" b="1" i="0">
              <a:latin typeface="+mn-ea"/>
              <a:ea typeface="+mn-ea"/>
              <a:cs typeface="ヒラギノ角ゴシック W0"/>
            </a:rPr>
            <a:t>(%)</a:t>
          </a:r>
          <a:endParaRPr kumimoji="1" lang="en-US" altLang="ja-JP" sz="1400" b="1" i="0">
            <a:latin typeface="+mn-ea"/>
            <a:ea typeface="+mn-ea"/>
            <a:cs typeface="ヒラギノ角ゴシック W0"/>
          </a:endParaRPr>
        </a:p>
      </xdr:txBody>
    </xdr:sp>
    <xdr:clientData/>
  </xdr:twoCellAnchor>
  <xdr:twoCellAnchor>
    <xdr:from>
      <xdr:col>1</xdr:col>
      <xdr:colOff>489857</xdr:colOff>
      <xdr:row>14</xdr:row>
      <xdr:rowOff>127000</xdr:rowOff>
    </xdr:from>
    <xdr:to>
      <xdr:col>3</xdr:col>
      <xdr:colOff>290992</xdr:colOff>
      <xdr:row>17</xdr:row>
      <xdr:rowOff>149289</xdr:rowOff>
    </xdr:to>
    <xdr:sp macro="" textlink="'02_データ計算'!E30">
      <xdr:nvSpPr>
        <xdr:cNvPr id="25" name="テキスト ボックス 24">
          <a:extLst>
            <a:ext uri="{FF2B5EF4-FFF2-40B4-BE49-F238E27FC236}">
              <a16:creationId xmlns:a16="http://schemas.microsoft.com/office/drawing/2014/main" id="{9701CD51-2773-ED4A-ABAF-A50B15788121}"/>
            </a:ext>
          </a:extLst>
        </xdr:cNvPr>
        <xdr:cNvSpPr txBox="1"/>
      </xdr:nvSpPr>
      <xdr:spPr>
        <a:xfrm>
          <a:off x="896257" y="2794000"/>
          <a:ext cx="1452135" cy="593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AC7912C-9153-C340-AF47-6B8D7A97FD54}" type="TxLink">
            <a:rPr kumimoji="1" lang="en-US" altLang="en-US" sz="1400" b="0" i="0" u="none" strike="noStrike">
              <a:solidFill>
                <a:srgbClr val="000000"/>
              </a:solidFill>
              <a:latin typeface="ＭＳ Ｐゴシック"/>
              <a:ea typeface="ＭＳ Ｐゴシック"/>
              <a:cs typeface="ヒラギノ角ゴシック W0"/>
            </a:rPr>
            <a:pPr algn="ctr"/>
            <a:t>(百万円)</a:t>
          </a:fld>
          <a:endParaRPr kumimoji="1" lang="en-US" altLang="ja-JP" sz="1400" b="1" i="0">
            <a:latin typeface="+mn-ea"/>
            <a:ea typeface="+mn-ea"/>
            <a:cs typeface="ヒラギノ角ゴシック W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15987</xdr:colOff>
      <xdr:row>9</xdr:row>
      <xdr:rowOff>64872</xdr:rowOff>
    </xdr:from>
    <xdr:to>
      <xdr:col>26</xdr:col>
      <xdr:colOff>813747</xdr:colOff>
      <xdr:row>41</xdr:row>
      <xdr:rowOff>110091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E6BBC38-4165-B54E-B42C-8C0427E8FDF8}"/>
            </a:ext>
          </a:extLst>
        </xdr:cNvPr>
        <xdr:cNvGrpSpPr/>
      </xdr:nvGrpSpPr>
      <xdr:grpSpPr>
        <a:xfrm>
          <a:off x="422387" y="1741272"/>
          <a:ext cx="21541093" cy="6005752"/>
          <a:chOff x="762001" y="2327997"/>
          <a:chExt cx="19683966" cy="6172948"/>
        </a:xfrm>
      </xdr:grpSpPr>
      <xdr:sp macro="" textlink="">
        <xdr:nvSpPr>
          <xdr:cNvPr id="3" name="角丸四角形 2">
            <a:extLst>
              <a:ext uri="{FF2B5EF4-FFF2-40B4-BE49-F238E27FC236}">
                <a16:creationId xmlns:a16="http://schemas.microsoft.com/office/drawing/2014/main" id="{43187A89-8E3B-F24D-8872-24DDA8633EF4}"/>
              </a:ext>
            </a:extLst>
          </xdr:cNvPr>
          <xdr:cNvSpPr/>
        </xdr:nvSpPr>
        <xdr:spPr>
          <a:xfrm>
            <a:off x="762001" y="2357468"/>
            <a:ext cx="19683966" cy="6143477"/>
          </a:xfrm>
          <a:prstGeom prst="roundRect">
            <a:avLst>
              <a:gd name="adj" fmla="val 2920"/>
            </a:avLst>
          </a:prstGeom>
          <a:solidFill>
            <a:schemeClr val="bg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>
              <a:latin typeface="+mn-ea"/>
              <a:ea typeface="+mn-ea"/>
            </a:endParaRPr>
          </a:p>
        </xdr:txBody>
      </xdr:sp>
      <xdr:sp macro="" textlink="">
        <xdr:nvSpPr>
          <xdr:cNvPr id="4" name="片側の 2 つの角を丸めた四角形 3">
            <a:extLst>
              <a:ext uri="{FF2B5EF4-FFF2-40B4-BE49-F238E27FC236}">
                <a16:creationId xmlns:a16="http://schemas.microsoft.com/office/drawing/2014/main" id="{D4421DC4-1CC2-F906-5244-7930A8515F2A}"/>
              </a:ext>
            </a:extLst>
          </xdr:cNvPr>
          <xdr:cNvSpPr>
            <a:spLocks/>
          </xdr:cNvSpPr>
        </xdr:nvSpPr>
        <xdr:spPr>
          <a:xfrm>
            <a:off x="762001" y="2327997"/>
            <a:ext cx="19681903" cy="673887"/>
          </a:xfrm>
          <a:prstGeom prst="round2SameRect">
            <a:avLst>
              <a:gd name="adj1" fmla="val 16870"/>
              <a:gd name="adj2" fmla="val 0"/>
            </a:avLst>
          </a:prstGeom>
          <a:solidFill>
            <a:schemeClr val="bg1">
              <a:lumMod val="85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>
              <a:latin typeface="+mn-ea"/>
              <a:ea typeface="+mn-ea"/>
            </a:endParaRPr>
          </a:p>
        </xdr:txBody>
      </xdr:sp>
    </xdr:grpSp>
    <xdr:clientData/>
  </xdr:twoCellAnchor>
  <xdr:twoCellAnchor>
    <xdr:from>
      <xdr:col>1</xdr:col>
      <xdr:colOff>380999</xdr:colOff>
      <xdr:row>15</xdr:row>
      <xdr:rowOff>36286</xdr:rowOff>
    </xdr:from>
    <xdr:to>
      <xdr:col>27</xdr:col>
      <xdr:colOff>84665</xdr:colOff>
      <xdr:row>43</xdr:row>
      <xdr:rowOff>54429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7229EB0C-51B6-4B40-BA6D-A8B4F631AC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575734</xdr:colOff>
      <xdr:row>2</xdr:row>
      <xdr:rowOff>8465</xdr:rowOff>
    </xdr:from>
    <xdr:to>
      <xdr:col>13</xdr:col>
      <xdr:colOff>595830</xdr:colOff>
      <xdr:row>8</xdr:row>
      <xdr:rowOff>160866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82DD4B53-8B33-274E-95EC-F8EF5C6A4A17}"/>
            </a:ext>
          </a:extLst>
        </xdr:cNvPr>
        <xdr:cNvGrpSpPr/>
      </xdr:nvGrpSpPr>
      <xdr:grpSpPr>
        <a:xfrm>
          <a:off x="1811867" y="380998"/>
          <a:ext cx="9147163" cy="1270001"/>
          <a:chOff x="6245508" y="547719"/>
          <a:chExt cx="10247765" cy="1520521"/>
        </a:xfrm>
      </xdr:grpSpPr>
      <xdr:sp macro="" textlink="'02_データ計算'!C28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257CAA2-7B31-D712-2CB3-5F1939E8C28C}"/>
              </a:ext>
            </a:extLst>
          </xdr:cNvPr>
          <xdr:cNvSpPr txBox="1"/>
        </xdr:nvSpPr>
        <xdr:spPr>
          <a:xfrm>
            <a:off x="6245508" y="1155903"/>
            <a:ext cx="10247765" cy="9123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C387393C-F614-DA47-940C-9426A42240E1}" type="TxLink">
              <a:rPr kumimoji="1" lang="ja-JP" altLang="en-US" sz="2000" b="1" i="0" u="none" strike="noStrike">
                <a:ln>
                  <a:noFill/>
                </a:ln>
                <a:solidFill>
                  <a:srgbClr val="000000"/>
                </a:solidFill>
                <a:latin typeface="+mn-ea"/>
                <a:ea typeface="+mn-ea"/>
              </a:rPr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BANDAI NAMCO Holdings Inc. / 7832 / プライム / その他製品 / 2021</a:t>
            </a:fld>
            <a:endParaRPr kumimoji="1" lang="en-US" altLang="en-US" sz="2000" b="1" i="0">
              <a:ln>
                <a:noFill/>
              </a:ln>
              <a:latin typeface="+mn-ea"/>
              <a:ea typeface="+mn-ea"/>
            </a:endParaRPr>
          </a:p>
        </xdr:txBody>
      </xdr:sp>
      <xdr:sp macro="" textlink="'01_データ入力'!B3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A23A5DEC-7B52-BDB6-97E5-6D27F027D8FA}"/>
              </a:ext>
            </a:extLst>
          </xdr:cNvPr>
          <xdr:cNvSpPr txBox="1"/>
        </xdr:nvSpPr>
        <xdr:spPr>
          <a:xfrm>
            <a:off x="6245508" y="547719"/>
            <a:ext cx="10247765" cy="9123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3E810F87-6BF4-EB45-BA80-26D35239AB70}" type="TxLink">
              <a:rPr kumimoji="1" lang="ja-JP" altLang="en-US" sz="4000" b="1" i="0" u="none" strike="noStrike">
                <a:ln>
                  <a:noFill/>
                </a:ln>
                <a:solidFill>
                  <a:srgbClr val="000000"/>
                </a:solidFill>
                <a:latin typeface="+mn-ea"/>
                <a:ea typeface="+mn-ea"/>
              </a:rPr>
              <a:pPr algn="ctr"/>
              <a:t>株式会社バンダイナムコホールディングス</a:t>
            </a:fld>
            <a:endParaRPr kumimoji="1" lang="ja-JP" altLang="en-US" sz="4000" b="1" i="0">
              <a:ln>
                <a:noFill/>
              </a:ln>
              <a:solidFill>
                <a:schemeClr val="dk1"/>
              </a:solidFill>
              <a:latin typeface="+mn-ea"/>
              <a:ea typeface="+mn-ea"/>
            </a:endParaRPr>
          </a:p>
        </xdr:txBody>
      </xdr: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445A56E9-82F4-7174-9D6B-C25D984D23BD}"/>
              </a:ext>
            </a:extLst>
          </xdr:cNvPr>
          <xdr:cNvCxnSpPr/>
        </xdr:nvCxnSpPr>
        <xdr:spPr>
          <a:xfrm flipV="1">
            <a:off x="6338642" y="1351775"/>
            <a:ext cx="10070377" cy="0"/>
          </a:xfrm>
          <a:prstGeom prst="line">
            <a:avLst/>
          </a:prstGeom>
          <a:ln w="12700">
            <a:solidFill>
              <a:schemeClr val="tx1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415310</xdr:colOff>
      <xdr:row>14</xdr:row>
      <xdr:rowOff>115560</xdr:rowOff>
    </xdr:from>
    <xdr:to>
      <xdr:col>7</xdr:col>
      <xdr:colOff>684223</xdr:colOff>
      <xdr:row>16</xdr:row>
      <xdr:rowOff>162726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606C76E-41B5-D74A-80FD-74DA8434D94C}"/>
            </a:ext>
          </a:extLst>
        </xdr:cNvPr>
        <xdr:cNvSpPr txBox="1"/>
      </xdr:nvSpPr>
      <xdr:spPr>
        <a:xfrm>
          <a:off x="3298210" y="2782560"/>
          <a:ext cx="2745413" cy="42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貸借対照表｜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BS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10498</xdr:colOff>
      <xdr:row>14</xdr:row>
      <xdr:rowOff>127985</xdr:rowOff>
    </xdr:from>
    <xdr:to>
      <xdr:col>15</xdr:col>
      <xdr:colOff>726782</xdr:colOff>
      <xdr:row>16</xdr:row>
      <xdr:rowOff>162726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4D9E7BD-F6CE-314A-9721-EE53849723DD}"/>
            </a:ext>
          </a:extLst>
        </xdr:cNvPr>
        <xdr:cNvSpPr txBox="1"/>
      </xdr:nvSpPr>
      <xdr:spPr>
        <a:xfrm>
          <a:off x="9497398" y="2794985"/>
          <a:ext cx="3192784" cy="415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損益計算書｜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PL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625122</xdr:colOff>
      <xdr:row>8</xdr:row>
      <xdr:rowOff>127000</xdr:rowOff>
    </xdr:from>
    <xdr:to>
      <xdr:col>20</xdr:col>
      <xdr:colOff>204611</xdr:colOff>
      <xdr:row>13</xdr:row>
      <xdr:rowOff>109540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A3D44BF-29AF-5F48-A458-195BA7B4533F}"/>
            </a:ext>
          </a:extLst>
        </xdr:cNvPr>
        <xdr:cNvSpPr txBox="1"/>
      </xdr:nvSpPr>
      <xdr:spPr>
        <a:xfrm>
          <a:off x="5984522" y="1651000"/>
          <a:ext cx="10310989" cy="935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500" b="0" i="0">
              <a:ln>
                <a:noFill/>
              </a:ln>
              <a:solidFill>
                <a:schemeClr val="dk1"/>
              </a:solidFill>
              <a:latin typeface="Helvetica Light" panose="020B0403020202020204" pitchFamily="34" charset="0"/>
            </a:rPr>
            <a:t>実数分析</a:t>
          </a:r>
          <a:r>
            <a:rPr kumimoji="1" lang="en-US" altLang="ja-JP" sz="3500" b="0" i="0">
              <a:ln>
                <a:noFill/>
              </a:ln>
              <a:solidFill>
                <a:schemeClr val="dk1"/>
              </a:solidFill>
              <a:latin typeface="Helvetica Light" panose="020B0403020202020204" pitchFamily="34" charset="0"/>
            </a:rPr>
            <a:t>(</a:t>
          </a:r>
          <a:r>
            <a:rPr kumimoji="1" lang="ja-JP" altLang="en-US" sz="3500" b="0" i="0">
              <a:ln>
                <a:noFill/>
              </a:ln>
              <a:solidFill>
                <a:schemeClr val="dk1"/>
              </a:solidFill>
              <a:latin typeface="Helvetica Light" panose="020B0403020202020204" pitchFamily="34" charset="0"/>
            </a:rPr>
            <a:t>百万円</a:t>
          </a:r>
          <a:r>
            <a:rPr kumimoji="1" lang="en-US" altLang="ja-JP" sz="3500" b="0" i="0">
              <a:ln>
                <a:noFill/>
              </a:ln>
              <a:solidFill>
                <a:schemeClr val="dk1"/>
              </a:solidFill>
              <a:latin typeface="Helvetica Light" panose="020B0403020202020204" pitchFamily="34" charset="0"/>
            </a:rPr>
            <a:t>)</a:t>
          </a:r>
        </a:p>
      </xdr:txBody>
    </xdr:sp>
    <xdr:clientData/>
  </xdr:twoCellAnchor>
  <xdr:twoCellAnchor>
    <xdr:from>
      <xdr:col>19</xdr:col>
      <xdr:colOff>695984</xdr:colOff>
      <xdr:row>14</xdr:row>
      <xdr:rowOff>127986</xdr:rowOff>
    </xdr:from>
    <xdr:to>
      <xdr:col>25</xdr:col>
      <xdr:colOff>185052</xdr:colOff>
      <xdr:row>16</xdr:row>
      <xdr:rowOff>162726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6243741-629C-BD40-9841-D306F175F1C6}"/>
            </a:ext>
          </a:extLst>
        </xdr:cNvPr>
        <xdr:cNvSpPr txBox="1"/>
      </xdr:nvSpPr>
      <xdr:spPr>
        <a:xfrm>
          <a:off x="15961384" y="2794986"/>
          <a:ext cx="4442068" cy="41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キャッシュフロー計算書｜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CF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CC02406-A697-4447-A246-A2B57C4970BD}"/>
            </a:ext>
          </a:extLst>
        </xdr:cNvPr>
        <xdr:cNvSpPr txBox="1"/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en-US" sz="1400" b="1" i="0">
              <a:latin typeface="Helvetica Light" panose="020B0403020202020204" pitchFamily="34" charset="0"/>
              <a:ea typeface="ヒラギノ角ゴシック W0"/>
              <a:cs typeface="ヒラギノ角ゴシック W0"/>
            </a:rPr>
            <a:t>(</a:t>
          </a:r>
          <a:r>
            <a:rPr kumimoji="1" lang="ja-JP" altLang="en-US" sz="1400" b="1" i="0">
              <a:latin typeface="Helvetica Light" panose="020B0403020202020204" pitchFamily="34" charset="0"/>
              <a:ea typeface="ヒラギノ角ゴシック W0"/>
              <a:cs typeface="ヒラギノ角ゴシック W0"/>
            </a:rPr>
            <a:t>百万円</a:t>
          </a:r>
          <a:r>
            <a:rPr kumimoji="1" lang="en-US" altLang="en-US" sz="1400" b="1" i="0">
              <a:latin typeface="Helvetica Light" panose="020B0403020202020204" pitchFamily="34" charset="0"/>
              <a:ea typeface="ヒラギノ角ゴシック W0"/>
              <a:cs typeface="ヒラギノ角ゴシック W0"/>
            </a:rPr>
            <a:t>)</a:t>
          </a:r>
          <a:endParaRPr kumimoji="1" lang="en-US" altLang="ja-JP" sz="1400" b="1" i="0">
            <a:latin typeface="Helvetica Light" panose="020B0403020202020204" pitchFamily="34" charset="0"/>
            <a:ea typeface="ヒラギノ角ゴシック W0"/>
            <a:cs typeface="ヒラギノ角ゴシック W0"/>
          </a:endParaRPr>
        </a:p>
      </xdr:txBody>
    </xdr:sp>
    <xdr:clientData/>
  </xdr:twoCellAnchor>
  <xdr:twoCellAnchor>
    <xdr:from>
      <xdr:col>1</xdr:col>
      <xdr:colOff>11079</xdr:colOff>
      <xdr:row>43</xdr:row>
      <xdr:rowOff>59431</xdr:rowOff>
    </xdr:from>
    <xdr:to>
      <xdr:col>26</xdr:col>
      <xdr:colOff>818654</xdr:colOff>
      <xdr:row>75</xdr:row>
      <xdr:rowOff>118520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7452F656-C8EB-254B-81B5-F0F909E603A7}"/>
            </a:ext>
          </a:extLst>
        </xdr:cNvPr>
        <xdr:cNvGrpSpPr/>
      </xdr:nvGrpSpPr>
      <xdr:grpSpPr>
        <a:xfrm>
          <a:off x="417479" y="8068898"/>
          <a:ext cx="21550908" cy="6019622"/>
          <a:chOff x="762000" y="2327997"/>
          <a:chExt cx="19841438" cy="5947257"/>
        </a:xfrm>
      </xdr:grpSpPr>
      <xdr:sp macro="" textlink="">
        <xdr:nvSpPr>
          <xdr:cNvPr id="16" name="角丸四角形 15">
            <a:extLst>
              <a:ext uri="{FF2B5EF4-FFF2-40B4-BE49-F238E27FC236}">
                <a16:creationId xmlns:a16="http://schemas.microsoft.com/office/drawing/2014/main" id="{39ACA702-2576-9AAE-773B-0DD1DF165B39}"/>
              </a:ext>
            </a:extLst>
          </xdr:cNvPr>
          <xdr:cNvSpPr/>
        </xdr:nvSpPr>
        <xdr:spPr>
          <a:xfrm>
            <a:off x="762000" y="2357467"/>
            <a:ext cx="19841438" cy="5917787"/>
          </a:xfrm>
          <a:prstGeom prst="roundRect">
            <a:avLst>
              <a:gd name="adj" fmla="val 2920"/>
            </a:avLst>
          </a:prstGeom>
          <a:solidFill>
            <a:schemeClr val="bg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片側の 2 つの角を丸めた四角形 16">
            <a:extLst>
              <a:ext uri="{FF2B5EF4-FFF2-40B4-BE49-F238E27FC236}">
                <a16:creationId xmlns:a16="http://schemas.microsoft.com/office/drawing/2014/main" id="{31742AD0-A0CB-40FB-A1FF-EB2F30ED4F10}"/>
              </a:ext>
            </a:extLst>
          </xdr:cNvPr>
          <xdr:cNvSpPr/>
        </xdr:nvSpPr>
        <xdr:spPr>
          <a:xfrm>
            <a:off x="762000" y="2327997"/>
            <a:ext cx="19841438" cy="675120"/>
          </a:xfrm>
          <a:prstGeom prst="round2SameRect">
            <a:avLst>
              <a:gd name="adj1" fmla="val 16870"/>
              <a:gd name="adj2" fmla="val 0"/>
            </a:avLst>
          </a:prstGeom>
          <a:solidFill>
            <a:schemeClr val="bg1">
              <a:lumMod val="85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406401</xdr:colOff>
      <xdr:row>48</xdr:row>
      <xdr:rowOff>135467</xdr:rowOff>
    </xdr:from>
    <xdr:to>
      <xdr:col>26</xdr:col>
      <xdr:colOff>491067</xdr:colOff>
      <xdr:row>76</xdr:row>
      <xdr:rowOff>33867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EC4E67C5-1C23-504C-A09C-C3E90B5D2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625122</xdr:colOff>
      <xdr:row>42</xdr:row>
      <xdr:rowOff>148246</xdr:rowOff>
    </xdr:from>
    <xdr:to>
      <xdr:col>20</xdr:col>
      <xdr:colOff>204611</xdr:colOff>
      <xdr:row>47</xdr:row>
      <xdr:rowOff>139777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ABE3125-D0BA-0E43-864B-1B96CB81A8D5}"/>
            </a:ext>
          </a:extLst>
        </xdr:cNvPr>
        <xdr:cNvSpPr txBox="1"/>
      </xdr:nvSpPr>
      <xdr:spPr>
        <a:xfrm>
          <a:off x="5984522" y="8149246"/>
          <a:ext cx="10310989" cy="944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比率分析</a:t>
          </a:r>
          <a:r>
            <a:rPr kumimoji="1" lang="en-US" altLang="ja-JP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(%)</a:t>
          </a:r>
        </a:p>
      </xdr:txBody>
    </xdr:sp>
    <xdr:clientData/>
  </xdr:twoCellAnchor>
  <xdr:twoCellAnchor>
    <xdr:from>
      <xdr:col>4</xdr:col>
      <xdr:colOff>521747</xdr:colOff>
      <xdr:row>48</xdr:row>
      <xdr:rowOff>54426</xdr:rowOff>
    </xdr:from>
    <xdr:to>
      <xdr:col>8</xdr:col>
      <xdr:colOff>711200</xdr:colOff>
      <xdr:row>50</xdr:row>
      <xdr:rowOff>101592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FBAA4D57-3C70-D54B-A56E-A8BDA5C52DAB}"/>
            </a:ext>
          </a:extLst>
        </xdr:cNvPr>
        <xdr:cNvSpPr txBox="1"/>
      </xdr:nvSpPr>
      <xdr:spPr>
        <a:xfrm>
          <a:off x="3404647" y="9198426"/>
          <a:ext cx="3491453" cy="42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貸借対照表｜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BS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656777</xdr:colOff>
      <xdr:row>48</xdr:row>
      <xdr:rowOff>53547</xdr:rowOff>
    </xdr:from>
    <xdr:to>
      <xdr:col>18</xdr:col>
      <xdr:colOff>76203</xdr:colOff>
      <xdr:row>50</xdr:row>
      <xdr:rowOff>101592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5DF691F-F4BD-7F43-9B15-2CB0545B50B6}"/>
            </a:ext>
          </a:extLst>
        </xdr:cNvPr>
        <xdr:cNvSpPr txBox="1"/>
      </xdr:nvSpPr>
      <xdr:spPr>
        <a:xfrm>
          <a:off x="10969177" y="9197547"/>
          <a:ext cx="3546926" cy="42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損益計算書｜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PL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821270</xdr:colOff>
      <xdr:row>48</xdr:row>
      <xdr:rowOff>66852</xdr:rowOff>
    </xdr:from>
    <xdr:to>
      <xdr:col>26</xdr:col>
      <xdr:colOff>533402</xdr:colOff>
      <xdr:row>50</xdr:row>
      <xdr:rowOff>101592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53954649-3743-E24F-955F-2316EBED40AF}"/>
            </a:ext>
          </a:extLst>
        </xdr:cNvPr>
        <xdr:cNvSpPr txBox="1"/>
      </xdr:nvSpPr>
      <xdr:spPr>
        <a:xfrm>
          <a:off x="16912170" y="9210852"/>
          <a:ext cx="4665132" cy="41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キャッシュフロー計算書｜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CF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611142</xdr:colOff>
      <xdr:row>48</xdr:row>
      <xdr:rowOff>57733</xdr:rowOff>
    </xdr:from>
    <xdr:to>
      <xdr:col>3</xdr:col>
      <xdr:colOff>412277</xdr:colOff>
      <xdr:row>51</xdr:row>
      <xdr:rowOff>80022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BF9D9469-4C4F-E648-B964-FFE99874197A}"/>
            </a:ext>
          </a:extLst>
        </xdr:cNvPr>
        <xdr:cNvSpPr txBox="1"/>
      </xdr:nvSpPr>
      <xdr:spPr>
        <a:xfrm>
          <a:off x="1017542" y="9201733"/>
          <a:ext cx="1452135" cy="593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en-US" sz="1400" b="1" i="0">
              <a:latin typeface="+mn-ea"/>
              <a:ea typeface="+mn-ea"/>
              <a:cs typeface="ヒラギノ角ゴシック W0"/>
            </a:rPr>
            <a:t>(%)</a:t>
          </a:r>
          <a:endParaRPr kumimoji="1" lang="en-US" altLang="ja-JP" sz="1400" b="1" i="0">
            <a:latin typeface="+mn-ea"/>
            <a:ea typeface="+mn-ea"/>
            <a:cs typeface="ヒラギノ角ゴシック W0"/>
          </a:endParaRPr>
        </a:p>
      </xdr:txBody>
    </xdr:sp>
    <xdr:clientData/>
  </xdr:twoCellAnchor>
  <xdr:twoCellAnchor>
    <xdr:from>
      <xdr:col>1</xdr:col>
      <xdr:colOff>489857</xdr:colOff>
      <xdr:row>14</xdr:row>
      <xdr:rowOff>127000</xdr:rowOff>
    </xdr:from>
    <xdr:to>
      <xdr:col>3</xdr:col>
      <xdr:colOff>290992</xdr:colOff>
      <xdr:row>17</xdr:row>
      <xdr:rowOff>149289</xdr:rowOff>
    </xdr:to>
    <xdr:sp macro="" textlink="'02_データ計算'!C30">
      <xdr:nvSpPr>
        <xdr:cNvPr id="24" name="テキスト ボックス 23">
          <a:extLst>
            <a:ext uri="{FF2B5EF4-FFF2-40B4-BE49-F238E27FC236}">
              <a16:creationId xmlns:a16="http://schemas.microsoft.com/office/drawing/2014/main" id="{6345D563-9A0E-0C48-982B-4531BC309FF3}"/>
            </a:ext>
          </a:extLst>
        </xdr:cNvPr>
        <xdr:cNvSpPr txBox="1"/>
      </xdr:nvSpPr>
      <xdr:spPr>
        <a:xfrm>
          <a:off x="896257" y="2794000"/>
          <a:ext cx="1452135" cy="593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FB66663-90D6-C245-946D-F64BF793C010}" type="TxLink">
            <a:rPr kumimoji="1" lang="en-US" altLang="en-US" sz="1400" b="0" i="0" u="none" strike="noStrike">
              <a:solidFill>
                <a:srgbClr val="000000"/>
              </a:solidFill>
              <a:latin typeface="ＭＳ Ｐゴシック"/>
              <a:ea typeface="ＭＳ Ｐゴシック"/>
              <a:cs typeface="ヒラギノ角ゴシック W0"/>
            </a:rPr>
            <a:pPr algn="ctr"/>
            <a:t>(百万円)</a:t>
          </a:fld>
          <a:endParaRPr kumimoji="1" lang="en-US" altLang="ja-JP" sz="1400" b="1" i="0">
            <a:latin typeface="+mn-ea"/>
            <a:ea typeface="+mn-ea"/>
            <a:cs typeface="ヒラギノ角ゴシック W0"/>
          </a:endParaRPr>
        </a:p>
      </xdr:txBody>
    </xdr:sp>
    <xdr:clientData/>
  </xdr:twoCellAnchor>
  <xdr:twoCellAnchor>
    <xdr:from>
      <xdr:col>14</xdr:col>
      <xdr:colOff>321733</xdr:colOff>
      <xdr:row>2</xdr:row>
      <xdr:rowOff>8465</xdr:rowOff>
    </xdr:from>
    <xdr:to>
      <xdr:col>25</xdr:col>
      <xdr:colOff>338666</xdr:colOff>
      <xdr:row>8</xdr:row>
      <xdr:rowOff>160866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39A3F7FC-4336-4244-BEDD-27D9BEDA7923}"/>
            </a:ext>
          </a:extLst>
        </xdr:cNvPr>
        <xdr:cNvGrpSpPr/>
      </xdr:nvGrpSpPr>
      <xdr:grpSpPr>
        <a:xfrm>
          <a:off x="11514666" y="380998"/>
          <a:ext cx="9144000" cy="1270001"/>
          <a:chOff x="6245508" y="547719"/>
          <a:chExt cx="10247765" cy="1520521"/>
        </a:xfrm>
      </xdr:grpSpPr>
      <xdr:sp macro="" textlink="'01_データ入力'!C3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B6F10F95-7C53-5951-D745-E56DF8687BAF}"/>
              </a:ext>
            </a:extLst>
          </xdr:cNvPr>
          <xdr:cNvSpPr txBox="1"/>
        </xdr:nvSpPr>
        <xdr:spPr>
          <a:xfrm>
            <a:off x="6245508" y="547719"/>
            <a:ext cx="10247765" cy="9123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810C50B7-5AB0-C440-8131-15B699DA8AE5}" type="TxLink">
              <a:rPr kumimoji="1" lang="ja-JP" altLang="en-US" sz="4000" b="1" i="0" u="none" strike="noStrike">
                <a:ln>
                  <a:noFill/>
                </a:ln>
                <a:solidFill>
                  <a:srgbClr val="000000"/>
                </a:solidFill>
                <a:latin typeface="+mn-ea"/>
                <a:ea typeface="+mn-ea"/>
              </a:rPr>
              <a:pPr algn="ctr"/>
              <a:t>任天堂株式会社</a:t>
            </a:fld>
            <a:endParaRPr kumimoji="1" lang="ja-JP" altLang="en-US" sz="4000" b="1" i="0">
              <a:ln>
                <a:noFill/>
              </a:ln>
              <a:solidFill>
                <a:schemeClr val="dk1"/>
              </a:solidFill>
              <a:latin typeface="+mn-ea"/>
              <a:ea typeface="+mn-ea"/>
            </a:endParaRPr>
          </a:p>
        </xdr:txBody>
      </xdr:sp>
      <xdr:cxnSp macro="">
        <xdr:nvCxnSpPr>
          <xdr:cNvPr id="27" name="直線コネクタ 26">
            <a:extLst>
              <a:ext uri="{FF2B5EF4-FFF2-40B4-BE49-F238E27FC236}">
                <a16:creationId xmlns:a16="http://schemas.microsoft.com/office/drawing/2014/main" id="{25CAA313-06C3-B0E6-6A3F-FA5ED567FB64}"/>
              </a:ext>
            </a:extLst>
          </xdr:cNvPr>
          <xdr:cNvCxnSpPr/>
        </xdr:nvCxnSpPr>
        <xdr:spPr>
          <a:xfrm flipV="1">
            <a:off x="6338642" y="1351775"/>
            <a:ext cx="10070377" cy="0"/>
          </a:xfrm>
          <a:prstGeom prst="line">
            <a:avLst/>
          </a:prstGeom>
          <a:ln w="12700">
            <a:solidFill>
              <a:schemeClr val="tx1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'02_データ計算'!D28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2B88E46-78D5-0055-4280-DE5B181F65A5}"/>
              </a:ext>
            </a:extLst>
          </xdr:cNvPr>
          <xdr:cNvSpPr txBox="1"/>
        </xdr:nvSpPr>
        <xdr:spPr>
          <a:xfrm>
            <a:off x="6245508" y="1155903"/>
            <a:ext cx="10247765" cy="9123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E8302C03-A714-4F4B-A94E-63FB53357ED1}" type="TxLink">
              <a:rPr kumimoji="1" lang="ja-JP" altLang="en-US" sz="2000" b="1" i="0" u="none" strike="noStrike">
                <a:ln>
                  <a:noFill/>
                </a:ln>
                <a:solidFill>
                  <a:srgbClr val="000000"/>
                </a:solidFill>
                <a:latin typeface="+mn-ea"/>
                <a:ea typeface="+mn-ea"/>
              </a:rPr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Nintendo Co., Ltd. / 7974 / プライム / その他製品 / 2021</a:t>
            </a:fld>
            <a:endParaRPr kumimoji="1" lang="en-US" altLang="en-US" sz="2000" b="1" i="0">
              <a:ln>
                <a:noFill/>
              </a:ln>
              <a:latin typeface="+mn-ea"/>
              <a:ea typeface="+mn-ea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15987</xdr:colOff>
      <xdr:row>9</xdr:row>
      <xdr:rowOff>64872</xdr:rowOff>
    </xdr:from>
    <xdr:to>
      <xdr:col>26</xdr:col>
      <xdr:colOff>813747</xdr:colOff>
      <xdr:row>41</xdr:row>
      <xdr:rowOff>110091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1FCDFAF-5248-E94C-A587-6FE9518250C0}"/>
            </a:ext>
          </a:extLst>
        </xdr:cNvPr>
        <xdr:cNvGrpSpPr/>
      </xdr:nvGrpSpPr>
      <xdr:grpSpPr>
        <a:xfrm>
          <a:off x="422387" y="1741272"/>
          <a:ext cx="21541093" cy="6005752"/>
          <a:chOff x="762001" y="2327997"/>
          <a:chExt cx="19683966" cy="6172948"/>
        </a:xfrm>
      </xdr:grpSpPr>
      <xdr:sp macro="" textlink="">
        <xdr:nvSpPr>
          <xdr:cNvPr id="3" name="角丸四角形 2">
            <a:extLst>
              <a:ext uri="{FF2B5EF4-FFF2-40B4-BE49-F238E27FC236}">
                <a16:creationId xmlns:a16="http://schemas.microsoft.com/office/drawing/2014/main" id="{749E688F-34A4-B50E-07C4-D5AFADCE4247}"/>
              </a:ext>
            </a:extLst>
          </xdr:cNvPr>
          <xdr:cNvSpPr/>
        </xdr:nvSpPr>
        <xdr:spPr>
          <a:xfrm>
            <a:off x="762001" y="2357468"/>
            <a:ext cx="19683966" cy="6143477"/>
          </a:xfrm>
          <a:prstGeom prst="roundRect">
            <a:avLst>
              <a:gd name="adj" fmla="val 2920"/>
            </a:avLst>
          </a:prstGeom>
          <a:solidFill>
            <a:schemeClr val="bg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>
              <a:latin typeface="+mn-ea"/>
              <a:ea typeface="+mn-ea"/>
            </a:endParaRPr>
          </a:p>
        </xdr:txBody>
      </xdr:sp>
      <xdr:sp macro="" textlink="">
        <xdr:nvSpPr>
          <xdr:cNvPr id="4" name="片側の 2 つの角を丸めた四角形 3">
            <a:extLst>
              <a:ext uri="{FF2B5EF4-FFF2-40B4-BE49-F238E27FC236}">
                <a16:creationId xmlns:a16="http://schemas.microsoft.com/office/drawing/2014/main" id="{9721C034-4073-7BC3-8332-CF4044EDC2B0}"/>
              </a:ext>
            </a:extLst>
          </xdr:cNvPr>
          <xdr:cNvSpPr>
            <a:spLocks/>
          </xdr:cNvSpPr>
        </xdr:nvSpPr>
        <xdr:spPr>
          <a:xfrm>
            <a:off x="762001" y="2327997"/>
            <a:ext cx="19681903" cy="673887"/>
          </a:xfrm>
          <a:prstGeom prst="round2SameRect">
            <a:avLst>
              <a:gd name="adj1" fmla="val 16870"/>
              <a:gd name="adj2" fmla="val 0"/>
            </a:avLst>
          </a:prstGeom>
          <a:solidFill>
            <a:schemeClr val="bg1">
              <a:lumMod val="85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>
              <a:latin typeface="+mn-ea"/>
              <a:ea typeface="+mn-ea"/>
            </a:endParaRPr>
          </a:p>
        </xdr:txBody>
      </xdr:sp>
    </xdr:grpSp>
    <xdr:clientData/>
  </xdr:twoCellAnchor>
  <xdr:twoCellAnchor>
    <xdr:from>
      <xdr:col>1</xdr:col>
      <xdr:colOff>380999</xdr:colOff>
      <xdr:row>15</xdr:row>
      <xdr:rowOff>36286</xdr:rowOff>
    </xdr:from>
    <xdr:to>
      <xdr:col>27</xdr:col>
      <xdr:colOff>84665</xdr:colOff>
      <xdr:row>43</xdr:row>
      <xdr:rowOff>54429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98EE03E-3B2F-9946-B52F-CFFC7051C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341830</xdr:colOff>
      <xdr:row>2</xdr:row>
      <xdr:rowOff>25398</xdr:rowOff>
    </xdr:from>
    <xdr:to>
      <xdr:col>9</xdr:col>
      <xdr:colOff>561963</xdr:colOff>
      <xdr:row>8</xdr:row>
      <xdr:rowOff>177799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9B9057F4-389A-BC49-AB7B-54A4D4B5097C}"/>
            </a:ext>
          </a:extLst>
        </xdr:cNvPr>
        <xdr:cNvGrpSpPr/>
      </xdr:nvGrpSpPr>
      <xdr:grpSpPr>
        <a:xfrm>
          <a:off x="748230" y="397931"/>
          <a:ext cx="6858000" cy="1270001"/>
          <a:chOff x="6245508" y="547719"/>
          <a:chExt cx="10247765" cy="1520521"/>
        </a:xfrm>
      </xdr:grpSpPr>
      <xdr:sp macro="" textlink="'02_データ計算'!C28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B4E18A36-1B27-B4C0-1D84-ADCABF0609EB}"/>
              </a:ext>
            </a:extLst>
          </xdr:cNvPr>
          <xdr:cNvSpPr txBox="1"/>
        </xdr:nvSpPr>
        <xdr:spPr>
          <a:xfrm>
            <a:off x="6245508" y="1155903"/>
            <a:ext cx="10247765" cy="9123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C387393C-F614-DA47-940C-9426A42240E1}" type="TxLink">
              <a:rPr kumimoji="1" lang="ja-JP" altLang="en-US" sz="1200" b="1" i="0" u="none" strike="noStrike">
                <a:ln>
                  <a:noFill/>
                </a:ln>
                <a:solidFill>
                  <a:srgbClr val="000000"/>
                </a:solidFill>
                <a:latin typeface="+mn-ea"/>
                <a:ea typeface="+mn-ea"/>
              </a:rPr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BANDAI NAMCO Holdings Inc. / 7832 / プライム / その他製品 / 2021</a:t>
            </a:fld>
            <a:endParaRPr kumimoji="1" lang="en-US" altLang="en-US" sz="1200" b="1" i="0">
              <a:ln>
                <a:noFill/>
              </a:ln>
              <a:latin typeface="+mn-ea"/>
              <a:ea typeface="+mn-ea"/>
            </a:endParaRPr>
          </a:p>
        </xdr:txBody>
      </xdr:sp>
      <xdr:sp macro="" textlink="'01_データ入力'!B3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A187A1BF-0979-8B06-81E8-CE972EBFEFC6}"/>
              </a:ext>
            </a:extLst>
          </xdr:cNvPr>
          <xdr:cNvSpPr txBox="1"/>
        </xdr:nvSpPr>
        <xdr:spPr>
          <a:xfrm>
            <a:off x="6245508" y="547719"/>
            <a:ext cx="10247765" cy="9123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3E810F87-6BF4-EB45-BA80-26D35239AB70}" type="TxLink">
              <a:rPr kumimoji="1" lang="ja-JP" altLang="en-US" sz="2400" b="1" i="0" u="none" strike="noStrike">
                <a:ln>
                  <a:noFill/>
                </a:ln>
                <a:solidFill>
                  <a:srgbClr val="000000"/>
                </a:solidFill>
                <a:latin typeface="+mn-ea"/>
                <a:ea typeface="+mn-ea"/>
              </a:rPr>
              <a:pPr algn="ctr"/>
              <a:t>株式会社バンダイナムコホールディングス</a:t>
            </a:fld>
            <a:endParaRPr kumimoji="1" lang="ja-JP" altLang="en-US" sz="2400" b="1" i="0">
              <a:ln>
                <a:noFill/>
              </a:ln>
              <a:solidFill>
                <a:schemeClr val="dk1"/>
              </a:solidFill>
              <a:latin typeface="+mn-ea"/>
              <a:ea typeface="+mn-ea"/>
            </a:endParaRPr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60B22224-1DDD-2ED0-EBAE-992E78D73BEB}"/>
              </a:ext>
            </a:extLst>
          </xdr:cNvPr>
          <xdr:cNvCxnSpPr/>
        </xdr:nvCxnSpPr>
        <xdr:spPr>
          <a:xfrm flipV="1">
            <a:off x="6338642" y="1351775"/>
            <a:ext cx="10070377" cy="0"/>
          </a:xfrm>
          <a:prstGeom prst="line">
            <a:avLst/>
          </a:prstGeom>
          <a:ln w="12700">
            <a:solidFill>
              <a:schemeClr val="tx1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415310</xdr:colOff>
      <xdr:row>14</xdr:row>
      <xdr:rowOff>115560</xdr:rowOff>
    </xdr:from>
    <xdr:to>
      <xdr:col>7</xdr:col>
      <xdr:colOff>684223</xdr:colOff>
      <xdr:row>16</xdr:row>
      <xdr:rowOff>162726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928A60B-41E4-5648-AFA7-257EAF154686}"/>
            </a:ext>
          </a:extLst>
        </xdr:cNvPr>
        <xdr:cNvSpPr txBox="1"/>
      </xdr:nvSpPr>
      <xdr:spPr>
        <a:xfrm>
          <a:off x="3310910" y="2723293"/>
          <a:ext cx="2758113" cy="41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貸借対照表｜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BS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10498</xdr:colOff>
      <xdr:row>14</xdr:row>
      <xdr:rowOff>127985</xdr:rowOff>
    </xdr:from>
    <xdr:to>
      <xdr:col>15</xdr:col>
      <xdr:colOff>726782</xdr:colOff>
      <xdr:row>16</xdr:row>
      <xdr:rowOff>162726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5CD3A67-84B1-BC47-A767-28FCEFA54B32}"/>
            </a:ext>
          </a:extLst>
        </xdr:cNvPr>
        <xdr:cNvSpPr txBox="1"/>
      </xdr:nvSpPr>
      <xdr:spPr>
        <a:xfrm>
          <a:off x="9543965" y="2735718"/>
          <a:ext cx="3205484" cy="40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損益計算書｜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PL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625122</xdr:colOff>
      <xdr:row>8</xdr:row>
      <xdr:rowOff>127000</xdr:rowOff>
    </xdr:from>
    <xdr:to>
      <xdr:col>20</xdr:col>
      <xdr:colOff>204611</xdr:colOff>
      <xdr:row>13</xdr:row>
      <xdr:rowOff>109540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9BB6128-DC3A-C741-9661-8087C08B1B2A}"/>
            </a:ext>
          </a:extLst>
        </xdr:cNvPr>
        <xdr:cNvSpPr txBox="1"/>
      </xdr:nvSpPr>
      <xdr:spPr>
        <a:xfrm>
          <a:off x="6009922" y="1617133"/>
          <a:ext cx="10366022" cy="913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500" b="0" i="0">
              <a:ln>
                <a:noFill/>
              </a:ln>
              <a:solidFill>
                <a:schemeClr val="dk1"/>
              </a:solidFill>
              <a:latin typeface="Helvetica Light" panose="020B0403020202020204" pitchFamily="34" charset="0"/>
            </a:rPr>
            <a:t>実数分析</a:t>
          </a:r>
          <a:r>
            <a:rPr kumimoji="1" lang="en-US" altLang="ja-JP" sz="3500" b="0" i="0">
              <a:ln>
                <a:noFill/>
              </a:ln>
              <a:solidFill>
                <a:schemeClr val="dk1"/>
              </a:solidFill>
              <a:latin typeface="Helvetica Light" panose="020B0403020202020204" pitchFamily="34" charset="0"/>
            </a:rPr>
            <a:t>(</a:t>
          </a:r>
          <a:r>
            <a:rPr kumimoji="1" lang="ja-JP" altLang="en-US" sz="3500" b="0" i="0">
              <a:ln>
                <a:noFill/>
              </a:ln>
              <a:solidFill>
                <a:schemeClr val="dk1"/>
              </a:solidFill>
              <a:latin typeface="Helvetica Light" panose="020B0403020202020204" pitchFamily="34" charset="0"/>
            </a:rPr>
            <a:t>百万円</a:t>
          </a:r>
          <a:r>
            <a:rPr kumimoji="1" lang="en-US" altLang="ja-JP" sz="3500" b="0" i="0">
              <a:ln>
                <a:noFill/>
              </a:ln>
              <a:solidFill>
                <a:schemeClr val="dk1"/>
              </a:solidFill>
              <a:latin typeface="Helvetica Light" panose="020B0403020202020204" pitchFamily="34" charset="0"/>
            </a:rPr>
            <a:t>)</a:t>
          </a:r>
        </a:p>
      </xdr:txBody>
    </xdr:sp>
    <xdr:clientData/>
  </xdr:twoCellAnchor>
  <xdr:twoCellAnchor>
    <xdr:from>
      <xdr:col>19</xdr:col>
      <xdr:colOff>695984</xdr:colOff>
      <xdr:row>14</xdr:row>
      <xdr:rowOff>127986</xdr:rowOff>
    </xdr:from>
    <xdr:to>
      <xdr:col>25</xdr:col>
      <xdr:colOff>185052</xdr:colOff>
      <xdr:row>16</xdr:row>
      <xdr:rowOff>162726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F20C650-BEF1-8C47-88A0-6BD63C02B3B8}"/>
            </a:ext>
          </a:extLst>
        </xdr:cNvPr>
        <xdr:cNvSpPr txBox="1"/>
      </xdr:nvSpPr>
      <xdr:spPr>
        <a:xfrm>
          <a:off x="16037584" y="2735719"/>
          <a:ext cx="4467468" cy="40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キャッシュフロー計算書｜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CF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4282041-6B3C-8343-9FD1-9F4A48D569B4}"/>
            </a:ext>
          </a:extLst>
        </xdr:cNvPr>
        <xdr:cNvSpPr txBox="1"/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en-US" sz="1400" b="1" i="0">
              <a:latin typeface="Helvetica Light" panose="020B0403020202020204" pitchFamily="34" charset="0"/>
              <a:ea typeface="ヒラギノ角ゴシック W0"/>
              <a:cs typeface="ヒラギノ角ゴシック W0"/>
            </a:rPr>
            <a:t>(</a:t>
          </a:r>
          <a:r>
            <a:rPr kumimoji="1" lang="ja-JP" altLang="en-US" sz="1400" b="1" i="0">
              <a:latin typeface="Helvetica Light" panose="020B0403020202020204" pitchFamily="34" charset="0"/>
              <a:ea typeface="ヒラギノ角ゴシック W0"/>
              <a:cs typeface="ヒラギノ角ゴシック W0"/>
            </a:rPr>
            <a:t>百万円</a:t>
          </a:r>
          <a:r>
            <a:rPr kumimoji="1" lang="en-US" altLang="en-US" sz="1400" b="1" i="0">
              <a:latin typeface="Helvetica Light" panose="020B0403020202020204" pitchFamily="34" charset="0"/>
              <a:ea typeface="ヒラギノ角ゴシック W0"/>
              <a:cs typeface="ヒラギノ角ゴシック W0"/>
            </a:rPr>
            <a:t>)</a:t>
          </a:r>
          <a:endParaRPr kumimoji="1" lang="en-US" altLang="ja-JP" sz="1400" b="1" i="0">
            <a:latin typeface="Helvetica Light" panose="020B0403020202020204" pitchFamily="34" charset="0"/>
            <a:ea typeface="ヒラギノ角ゴシック W0"/>
            <a:cs typeface="ヒラギノ角ゴシック W0"/>
          </a:endParaRPr>
        </a:p>
      </xdr:txBody>
    </xdr:sp>
    <xdr:clientData/>
  </xdr:twoCellAnchor>
  <xdr:twoCellAnchor>
    <xdr:from>
      <xdr:col>1</xdr:col>
      <xdr:colOff>11079</xdr:colOff>
      <xdr:row>43</xdr:row>
      <xdr:rowOff>59431</xdr:rowOff>
    </xdr:from>
    <xdr:to>
      <xdr:col>26</xdr:col>
      <xdr:colOff>818654</xdr:colOff>
      <xdr:row>75</xdr:row>
      <xdr:rowOff>118520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8BC98ACD-395B-534E-BEBF-E42620392E8C}"/>
            </a:ext>
          </a:extLst>
        </xdr:cNvPr>
        <xdr:cNvGrpSpPr/>
      </xdr:nvGrpSpPr>
      <xdr:grpSpPr>
        <a:xfrm>
          <a:off x="417479" y="8068898"/>
          <a:ext cx="21550908" cy="6019622"/>
          <a:chOff x="762000" y="2327997"/>
          <a:chExt cx="19841438" cy="5947257"/>
        </a:xfrm>
      </xdr:grpSpPr>
      <xdr:sp macro="" textlink="">
        <xdr:nvSpPr>
          <xdr:cNvPr id="17" name="角丸四角形 16">
            <a:extLst>
              <a:ext uri="{FF2B5EF4-FFF2-40B4-BE49-F238E27FC236}">
                <a16:creationId xmlns:a16="http://schemas.microsoft.com/office/drawing/2014/main" id="{328A101E-97B6-5D74-F222-C78981D9BB70}"/>
              </a:ext>
            </a:extLst>
          </xdr:cNvPr>
          <xdr:cNvSpPr/>
        </xdr:nvSpPr>
        <xdr:spPr>
          <a:xfrm>
            <a:off x="762000" y="2357467"/>
            <a:ext cx="19841438" cy="5917787"/>
          </a:xfrm>
          <a:prstGeom prst="roundRect">
            <a:avLst>
              <a:gd name="adj" fmla="val 2920"/>
            </a:avLst>
          </a:prstGeom>
          <a:solidFill>
            <a:schemeClr val="bg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片側の 2 つの角を丸めた四角形 17">
            <a:extLst>
              <a:ext uri="{FF2B5EF4-FFF2-40B4-BE49-F238E27FC236}">
                <a16:creationId xmlns:a16="http://schemas.microsoft.com/office/drawing/2014/main" id="{B51E545D-9969-E48A-5C1B-6BE0A4F9A44E}"/>
              </a:ext>
            </a:extLst>
          </xdr:cNvPr>
          <xdr:cNvSpPr/>
        </xdr:nvSpPr>
        <xdr:spPr>
          <a:xfrm>
            <a:off x="762000" y="2327997"/>
            <a:ext cx="19841438" cy="675120"/>
          </a:xfrm>
          <a:prstGeom prst="round2SameRect">
            <a:avLst>
              <a:gd name="adj1" fmla="val 16870"/>
              <a:gd name="adj2" fmla="val 0"/>
            </a:avLst>
          </a:prstGeom>
          <a:solidFill>
            <a:schemeClr val="bg1">
              <a:lumMod val="85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406401</xdr:colOff>
      <xdr:row>48</xdr:row>
      <xdr:rowOff>135467</xdr:rowOff>
    </xdr:from>
    <xdr:to>
      <xdr:col>26</xdr:col>
      <xdr:colOff>491067</xdr:colOff>
      <xdr:row>76</xdr:row>
      <xdr:rowOff>33867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EDA02512-4E1A-F24D-AA52-BBBD7D0DA8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625122</xdr:colOff>
      <xdr:row>42</xdr:row>
      <xdr:rowOff>148246</xdr:rowOff>
    </xdr:from>
    <xdr:to>
      <xdr:col>20</xdr:col>
      <xdr:colOff>204611</xdr:colOff>
      <xdr:row>47</xdr:row>
      <xdr:rowOff>139777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D47C03E-2B6E-7C4D-821C-FBFF8C63BCB5}"/>
            </a:ext>
          </a:extLst>
        </xdr:cNvPr>
        <xdr:cNvSpPr txBox="1"/>
      </xdr:nvSpPr>
      <xdr:spPr>
        <a:xfrm>
          <a:off x="6009922" y="7971446"/>
          <a:ext cx="10366022" cy="9228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比率分析</a:t>
          </a:r>
          <a:r>
            <a:rPr kumimoji="1" lang="en-US" altLang="ja-JP" sz="3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(%)</a:t>
          </a:r>
        </a:p>
      </xdr:txBody>
    </xdr:sp>
    <xdr:clientData/>
  </xdr:twoCellAnchor>
  <xdr:twoCellAnchor>
    <xdr:from>
      <xdr:col>4</xdr:col>
      <xdr:colOff>521747</xdr:colOff>
      <xdr:row>48</xdr:row>
      <xdr:rowOff>54426</xdr:rowOff>
    </xdr:from>
    <xdr:to>
      <xdr:col>8</xdr:col>
      <xdr:colOff>711200</xdr:colOff>
      <xdr:row>50</xdr:row>
      <xdr:rowOff>101592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11F65253-EF1F-1F4F-8A95-C582F783DEAC}"/>
            </a:ext>
          </a:extLst>
        </xdr:cNvPr>
        <xdr:cNvSpPr txBox="1"/>
      </xdr:nvSpPr>
      <xdr:spPr>
        <a:xfrm>
          <a:off x="3417347" y="8995226"/>
          <a:ext cx="3508386" cy="419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貸借対照表｜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BS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656777</xdr:colOff>
      <xdr:row>48</xdr:row>
      <xdr:rowOff>53547</xdr:rowOff>
    </xdr:from>
    <xdr:to>
      <xdr:col>18</xdr:col>
      <xdr:colOff>76203</xdr:colOff>
      <xdr:row>50</xdr:row>
      <xdr:rowOff>101592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092F729-0729-6C45-8451-B0EBA82D1AF8}"/>
            </a:ext>
          </a:extLst>
        </xdr:cNvPr>
        <xdr:cNvSpPr txBox="1"/>
      </xdr:nvSpPr>
      <xdr:spPr>
        <a:xfrm>
          <a:off x="11019977" y="8994347"/>
          <a:ext cx="3568093" cy="420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損益計算書｜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PL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821270</xdr:colOff>
      <xdr:row>48</xdr:row>
      <xdr:rowOff>66852</xdr:rowOff>
    </xdr:from>
    <xdr:to>
      <xdr:col>26</xdr:col>
      <xdr:colOff>533402</xdr:colOff>
      <xdr:row>50</xdr:row>
      <xdr:rowOff>101592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7EAE5C6-5C56-6F47-B981-173521311105}"/>
            </a:ext>
          </a:extLst>
        </xdr:cNvPr>
        <xdr:cNvSpPr txBox="1"/>
      </xdr:nvSpPr>
      <xdr:spPr>
        <a:xfrm>
          <a:off x="16992603" y="9007652"/>
          <a:ext cx="4690532" cy="407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キャッシュフロー計算書｜</a:t>
          </a:r>
          <a:r>
            <a:rPr kumimoji="1" lang="en-US" altLang="ja-JP" sz="2500" b="0" i="0">
              <a:ln>
                <a:noFill/>
              </a:ln>
              <a:solidFill>
                <a:schemeClr val="dk1"/>
              </a:solidFill>
              <a:latin typeface="+mn-ea"/>
              <a:ea typeface="+mn-ea"/>
            </a:rPr>
            <a:t>CF</a:t>
          </a:r>
          <a:endParaRPr kumimoji="1" lang="ja-JP" altLang="en-US" sz="2500" b="0" i="0">
            <a:ln>
              <a:noFill/>
            </a:ln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611142</xdr:colOff>
      <xdr:row>48</xdr:row>
      <xdr:rowOff>57733</xdr:rowOff>
    </xdr:from>
    <xdr:to>
      <xdr:col>3</xdr:col>
      <xdr:colOff>412277</xdr:colOff>
      <xdr:row>51</xdr:row>
      <xdr:rowOff>80022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F89907EB-68BB-714E-A1AA-F69DE7BC29E1}"/>
            </a:ext>
          </a:extLst>
        </xdr:cNvPr>
        <xdr:cNvSpPr txBox="1"/>
      </xdr:nvSpPr>
      <xdr:spPr>
        <a:xfrm>
          <a:off x="1017542" y="8998533"/>
          <a:ext cx="1460602" cy="581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en-US" sz="1400" b="1" i="0">
              <a:latin typeface="+mn-ea"/>
              <a:ea typeface="+mn-ea"/>
              <a:cs typeface="ヒラギノ角ゴシック W0"/>
            </a:rPr>
            <a:t>(%)</a:t>
          </a:r>
          <a:endParaRPr kumimoji="1" lang="en-US" altLang="ja-JP" sz="1400" b="1" i="0">
            <a:latin typeface="+mn-ea"/>
            <a:ea typeface="+mn-ea"/>
            <a:cs typeface="ヒラギノ角ゴシック W0"/>
          </a:endParaRPr>
        </a:p>
      </xdr:txBody>
    </xdr:sp>
    <xdr:clientData/>
  </xdr:twoCellAnchor>
  <xdr:twoCellAnchor>
    <xdr:from>
      <xdr:col>1</xdr:col>
      <xdr:colOff>489857</xdr:colOff>
      <xdr:row>14</xdr:row>
      <xdr:rowOff>127000</xdr:rowOff>
    </xdr:from>
    <xdr:to>
      <xdr:col>3</xdr:col>
      <xdr:colOff>290992</xdr:colOff>
      <xdr:row>17</xdr:row>
      <xdr:rowOff>149289</xdr:rowOff>
    </xdr:to>
    <xdr:sp macro="" textlink="'02_データ計算'!C30">
      <xdr:nvSpPr>
        <xdr:cNvPr id="25" name="テキスト ボックス 24">
          <a:extLst>
            <a:ext uri="{FF2B5EF4-FFF2-40B4-BE49-F238E27FC236}">
              <a16:creationId xmlns:a16="http://schemas.microsoft.com/office/drawing/2014/main" id="{CF22994A-55AB-7040-B453-71BB00526708}"/>
            </a:ext>
          </a:extLst>
        </xdr:cNvPr>
        <xdr:cNvSpPr txBox="1"/>
      </xdr:nvSpPr>
      <xdr:spPr>
        <a:xfrm>
          <a:off x="896257" y="2794000"/>
          <a:ext cx="1452135" cy="593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FB66663-90D6-C245-946D-F64BF793C010}" type="TxLink">
            <a:rPr kumimoji="1" lang="en-US" altLang="en-US" sz="1400" b="0" i="0" u="none" strike="noStrike">
              <a:solidFill>
                <a:srgbClr val="000000"/>
              </a:solidFill>
              <a:latin typeface="ＭＳ Ｐゴシック"/>
              <a:ea typeface="ＭＳ Ｐゴシック"/>
              <a:cs typeface="ヒラギノ角ゴシック W0"/>
            </a:rPr>
            <a:pPr algn="ctr"/>
            <a:t>(百万円)</a:t>
          </a:fld>
          <a:endParaRPr kumimoji="1" lang="en-US" altLang="ja-JP" sz="1400" b="1" i="0">
            <a:latin typeface="+mn-ea"/>
            <a:ea typeface="+mn-ea"/>
            <a:cs typeface="ヒラギノ角ゴシック W0"/>
          </a:endParaRPr>
        </a:p>
      </xdr:txBody>
    </xdr:sp>
    <xdr:clientData/>
  </xdr:twoCellAnchor>
  <xdr:twoCellAnchor>
    <xdr:from>
      <xdr:col>9</xdr:col>
      <xdr:colOff>719666</xdr:colOff>
      <xdr:row>2</xdr:row>
      <xdr:rowOff>25398</xdr:rowOff>
    </xdr:from>
    <xdr:to>
      <xdr:col>18</xdr:col>
      <xdr:colOff>110066</xdr:colOff>
      <xdr:row>8</xdr:row>
      <xdr:rowOff>177799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2D3EBA08-BAB1-6944-9594-9826DE643DC0}"/>
            </a:ext>
          </a:extLst>
        </xdr:cNvPr>
        <xdr:cNvGrpSpPr/>
      </xdr:nvGrpSpPr>
      <xdr:grpSpPr>
        <a:xfrm>
          <a:off x="7763933" y="397931"/>
          <a:ext cx="6858000" cy="1270001"/>
          <a:chOff x="6245508" y="547719"/>
          <a:chExt cx="10247765" cy="1520521"/>
        </a:xfrm>
      </xdr:grpSpPr>
      <xdr:sp macro="" textlink="'01_データ入力'!C3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B3044971-05D2-6D79-67F0-FEB4C4B2641E}"/>
              </a:ext>
            </a:extLst>
          </xdr:cNvPr>
          <xdr:cNvSpPr txBox="1"/>
        </xdr:nvSpPr>
        <xdr:spPr>
          <a:xfrm>
            <a:off x="6245508" y="547719"/>
            <a:ext cx="10247765" cy="9123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810C50B7-5AB0-C440-8131-15B699DA8AE5}" type="TxLink">
              <a:rPr kumimoji="1" lang="ja-JP" altLang="en-US" sz="2400" b="1" i="0" u="none" strike="noStrike">
                <a:ln>
                  <a:noFill/>
                </a:ln>
                <a:solidFill>
                  <a:srgbClr val="000000"/>
                </a:solidFill>
                <a:latin typeface="+mn-ea"/>
                <a:ea typeface="+mn-ea"/>
              </a:rPr>
              <a:pPr algn="ctr"/>
              <a:t>任天堂株式会社</a:t>
            </a:fld>
            <a:endParaRPr kumimoji="1" lang="ja-JP" altLang="en-US" sz="2400" b="1" i="0">
              <a:ln>
                <a:noFill/>
              </a:ln>
              <a:solidFill>
                <a:schemeClr val="dk1"/>
              </a:solidFill>
              <a:latin typeface="+mn-ea"/>
              <a:ea typeface="+mn-ea"/>
            </a:endParaRPr>
          </a:p>
        </xdr:txBody>
      </xdr: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id="{B3AAD84C-AC72-3FBA-4A1A-B54B7B3A8AED}"/>
              </a:ext>
            </a:extLst>
          </xdr:cNvPr>
          <xdr:cNvCxnSpPr/>
        </xdr:nvCxnSpPr>
        <xdr:spPr>
          <a:xfrm flipV="1">
            <a:off x="6338642" y="1351775"/>
            <a:ext cx="10070377" cy="0"/>
          </a:xfrm>
          <a:prstGeom prst="line">
            <a:avLst/>
          </a:prstGeom>
          <a:ln w="12700">
            <a:solidFill>
              <a:schemeClr val="tx1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'02_データ計算'!D28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B925B42F-DA98-4C97-136E-DF03C4B18954}"/>
              </a:ext>
            </a:extLst>
          </xdr:cNvPr>
          <xdr:cNvSpPr txBox="1"/>
        </xdr:nvSpPr>
        <xdr:spPr>
          <a:xfrm>
            <a:off x="6245508" y="1155903"/>
            <a:ext cx="10247765" cy="9123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E8302C03-A714-4F4B-A94E-63FB53357ED1}" type="TxLink">
              <a:rPr kumimoji="1" lang="ja-JP" altLang="en-US" sz="1200" b="1" i="0" u="none" strike="noStrike">
                <a:ln>
                  <a:noFill/>
                </a:ln>
                <a:solidFill>
                  <a:srgbClr val="000000"/>
                </a:solidFill>
                <a:latin typeface="+mn-ea"/>
                <a:ea typeface="+mn-ea"/>
              </a:rPr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Nintendo Co., Ltd. / 7974 / プライム / その他製品 / 2021</a:t>
            </a:fld>
            <a:endParaRPr kumimoji="1" lang="en-US" altLang="en-US" sz="1200" b="1" i="0">
              <a:ln>
                <a:noFill/>
              </a:ln>
              <a:latin typeface="+mn-ea"/>
              <a:ea typeface="+mn-ea"/>
            </a:endParaRPr>
          </a:p>
        </xdr:txBody>
      </xdr:sp>
    </xdr:grpSp>
    <xdr:clientData/>
  </xdr:twoCellAnchor>
  <xdr:twoCellAnchor>
    <xdr:from>
      <xdr:col>18</xdr:col>
      <xdr:colOff>287864</xdr:colOff>
      <xdr:row>2</xdr:row>
      <xdr:rowOff>25398</xdr:rowOff>
    </xdr:from>
    <xdr:to>
      <xdr:col>26</xdr:col>
      <xdr:colOff>507998</xdr:colOff>
      <xdr:row>8</xdr:row>
      <xdr:rowOff>177799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DEA09BC9-CDD9-344C-BBC1-2D6A7A8A7570}"/>
            </a:ext>
          </a:extLst>
        </xdr:cNvPr>
        <xdr:cNvGrpSpPr/>
      </xdr:nvGrpSpPr>
      <xdr:grpSpPr>
        <a:xfrm>
          <a:off x="14799731" y="397931"/>
          <a:ext cx="6858000" cy="1270001"/>
          <a:chOff x="6245508" y="547719"/>
          <a:chExt cx="10247765" cy="1520521"/>
        </a:xfrm>
      </xdr:grpSpPr>
      <xdr:sp macro="" textlink="'01_データ入力'!D3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639AD67C-6877-BE94-72D5-4877FC051599}"/>
              </a:ext>
            </a:extLst>
          </xdr:cNvPr>
          <xdr:cNvSpPr txBox="1"/>
        </xdr:nvSpPr>
        <xdr:spPr>
          <a:xfrm>
            <a:off x="6245508" y="547719"/>
            <a:ext cx="10247765" cy="9123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AEB50ACD-4F9D-5749-9C2A-3E0843020B98}" type="TxLink">
              <a:rPr kumimoji="1" lang="ja-JP" altLang="en-US" sz="2400" b="1" i="0" u="none" strike="noStrike">
                <a:ln>
                  <a:noFill/>
                </a:ln>
                <a:solidFill>
                  <a:srgbClr val="000000"/>
                </a:solidFill>
                <a:latin typeface="+mn-ea"/>
                <a:ea typeface="+mn-ea"/>
              </a:rPr>
              <a:pPr algn="ctr"/>
              <a:t>株式会社スクウェア・エニックス・ホールディングス</a:t>
            </a:fld>
            <a:endParaRPr kumimoji="1" lang="ja-JP" altLang="en-US" sz="2400" b="1" i="0">
              <a:ln>
                <a:noFill/>
              </a:ln>
              <a:solidFill>
                <a:schemeClr val="dk1"/>
              </a:solidFill>
              <a:latin typeface="+mn-ea"/>
              <a:ea typeface="+mn-ea"/>
            </a:endParaRPr>
          </a:p>
        </xdr:txBody>
      </xdr:sp>
      <xdr:cxnSp macro="">
        <xdr:nvCxnSpPr>
          <xdr:cNvPr id="32" name="直線コネクタ 31">
            <a:extLst>
              <a:ext uri="{FF2B5EF4-FFF2-40B4-BE49-F238E27FC236}">
                <a16:creationId xmlns:a16="http://schemas.microsoft.com/office/drawing/2014/main" id="{D4500801-2B40-6751-BED4-7A06805E728D}"/>
              </a:ext>
            </a:extLst>
          </xdr:cNvPr>
          <xdr:cNvCxnSpPr/>
        </xdr:nvCxnSpPr>
        <xdr:spPr>
          <a:xfrm flipV="1">
            <a:off x="6338642" y="1351775"/>
            <a:ext cx="10070377" cy="0"/>
          </a:xfrm>
          <a:prstGeom prst="line">
            <a:avLst/>
          </a:prstGeom>
          <a:ln w="12700">
            <a:solidFill>
              <a:schemeClr val="tx1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'02_データ計算'!E28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46A47644-3735-E1BF-35FD-225B6DC603A1}"/>
              </a:ext>
            </a:extLst>
          </xdr:cNvPr>
          <xdr:cNvSpPr txBox="1"/>
        </xdr:nvSpPr>
        <xdr:spPr>
          <a:xfrm>
            <a:off x="6245508" y="1155903"/>
            <a:ext cx="10247765" cy="9123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6ED93761-3D74-D246-9D65-F2C76B1EBFC6}" type="TxLink">
              <a:rPr kumimoji="1" lang="ja-JP" altLang="en-US" sz="1200" b="1" i="0" u="none" strike="noStrike">
                <a:ln>
                  <a:noFill/>
                </a:ln>
                <a:solidFill>
                  <a:srgbClr val="000000"/>
                </a:solidFill>
                <a:latin typeface="+mn-ea"/>
                <a:ea typeface="+mn-ea"/>
              </a:rPr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SQUARE ENIX HOLDINGS CO.,LTD. / 9684 / プライム / 情報・通信業 / 2021</a:t>
            </a:fld>
            <a:endParaRPr kumimoji="1" lang="en-US" altLang="en-US" sz="1200" b="1" i="0">
              <a:ln>
                <a:noFill/>
              </a:ln>
              <a:latin typeface="+mn-ea"/>
              <a:ea typeface="+mn-e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zaimani.com/plus/excel/01-hirei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C538E-766A-244A-9A40-924D08C25D3F}">
  <dimension ref="A1:I16"/>
  <sheetViews>
    <sheetView showGridLines="0" tabSelected="1" zoomScale="186" zoomScaleNormal="186" workbookViewId="0"/>
  </sheetViews>
  <sheetFormatPr baseColWidth="10" defaultColWidth="0" defaultRowHeight="20" customHeight="1" zeroHeight="1"/>
  <cols>
    <col min="1" max="1" width="3.83203125" style="22" customWidth="1"/>
    <col min="2" max="2" width="2" style="22" customWidth="1"/>
    <col min="3" max="3" width="1.6640625" style="22" customWidth="1"/>
    <col min="4" max="4" width="19.6640625" style="22" bestFit="1" customWidth="1"/>
    <col min="5" max="9" width="10.83203125" style="22" customWidth="1"/>
    <col min="10" max="16384" width="10.83203125" style="22" hidden="1"/>
  </cols>
  <sheetData>
    <row r="1" spans="2:5" ht="20" customHeight="1"/>
    <row r="2" spans="2:5" ht="20" customHeight="1">
      <c r="B2" s="24" t="s">
        <v>150</v>
      </c>
    </row>
    <row r="3" spans="2:5" ht="20" customHeight="1"/>
    <row r="4" spans="2:5" ht="20" customHeight="1"/>
    <row r="5" spans="2:5" ht="20" customHeight="1"/>
    <row r="6" spans="2:5" ht="20" customHeight="1"/>
    <row r="7" spans="2:5" ht="20" customHeight="1"/>
    <row r="8" spans="2:5" ht="20" customHeight="1">
      <c r="C8" s="23" t="s">
        <v>143</v>
      </c>
    </row>
    <row r="9" spans="2:5" ht="20" customHeight="1">
      <c r="D9" s="25" t="s">
        <v>136</v>
      </c>
      <c r="E9" s="22" t="s">
        <v>151</v>
      </c>
    </row>
    <row r="10" spans="2:5" ht="20" customHeight="1">
      <c r="D10" s="25" t="s">
        <v>137</v>
      </c>
      <c r="E10" s="22" t="s">
        <v>144</v>
      </c>
    </row>
    <row r="11" spans="2:5" ht="20" customHeight="1">
      <c r="D11" s="25" t="s">
        <v>138</v>
      </c>
      <c r="E11" s="22" t="s">
        <v>145</v>
      </c>
    </row>
    <row r="12" spans="2:5" ht="20" customHeight="1">
      <c r="D12" s="25" t="s">
        <v>139</v>
      </c>
      <c r="E12" s="22" t="s">
        <v>146</v>
      </c>
    </row>
    <row r="13" spans="2:5" ht="20" customHeight="1">
      <c r="D13" s="25" t="s">
        <v>140</v>
      </c>
      <c r="E13" s="22" t="s">
        <v>147</v>
      </c>
    </row>
    <row r="14" spans="2:5" ht="20" customHeight="1">
      <c r="D14" s="25" t="s">
        <v>141</v>
      </c>
      <c r="E14" s="22" t="s">
        <v>148</v>
      </c>
    </row>
    <row r="15" spans="2:5" ht="20" customHeight="1">
      <c r="D15" s="25" t="s">
        <v>142</v>
      </c>
      <c r="E15" s="22" t="s">
        <v>149</v>
      </c>
    </row>
    <row r="16" spans="2:5" ht="20" customHeight="1"/>
  </sheetData>
  <phoneticPr fontId="3"/>
  <hyperlinks>
    <hyperlink ref="D9" location="'01_データ入力'!A1" display="● 01_データ入力" xr:uid="{E40369E5-16CB-3143-B63A-741C59A85DBB}"/>
    <hyperlink ref="D10" location="'02_データ計算'!A1" display="● 02_データ計算" xr:uid="{726B2349-FF76-8947-B5F7-9355365BAD4D}"/>
    <hyperlink ref="D11" location="'03_01_X社'!A1" display="● 03_01_X社" xr:uid="{924049AE-9428-EE47-B62D-52A4067B2D73}"/>
    <hyperlink ref="D12" location="'03_02_Y社'!A1" display="● 03_02_Y社" xr:uid="{B8C0758C-ACCA-DB4E-8385-585ED0889BEC}"/>
    <hyperlink ref="D13" location="'03_03_Z社'!A1" display="● 03_03_Z社" xr:uid="{32A612A1-CF78-5747-A377-E93ED9AA1533}"/>
    <hyperlink ref="D14" location="'04_01_XY社'!A1" display="● 04_01_XY社" xr:uid="{D0B5C8B9-AA0A-2B46-8960-6D17F51A8A2B}"/>
    <hyperlink ref="D15" location="'04_02_XYZ社'!A1" display="● 04_02_XYZ社" xr:uid="{3581F21E-322C-8945-A4BA-97E4C9151369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8A034-A941-E94D-93B4-2AF28FF5CC85}">
  <dimension ref="A1:E300"/>
  <sheetViews>
    <sheetView showGridLines="0" workbookViewId="0"/>
  </sheetViews>
  <sheetFormatPr baseColWidth="10" defaultColWidth="0" defaultRowHeight="15" zeroHeight="1"/>
  <cols>
    <col min="1" max="1" width="27.5" style="4" bestFit="1" customWidth="1"/>
    <col min="2" max="2" width="39.6640625" style="4" bestFit="1" customWidth="1"/>
    <col min="3" max="3" width="17.5" style="5" bestFit="1" customWidth="1"/>
    <col min="4" max="4" width="49.83203125" style="5" bestFit="1" customWidth="1"/>
    <col min="5" max="5" width="10.83203125" style="5" customWidth="1"/>
    <col min="6" max="16384" width="10.83203125" style="5" hidden="1"/>
  </cols>
  <sheetData>
    <row r="1" spans="1:4" ht="17">
      <c r="A1" s="21" t="s">
        <v>134</v>
      </c>
      <c r="B1" s="20" t="s">
        <v>135</v>
      </c>
    </row>
    <row r="2" spans="1:4">
      <c r="B2" s="4" t="s">
        <v>16</v>
      </c>
      <c r="C2" s="4" t="s">
        <v>17</v>
      </c>
      <c r="D2" s="4" t="s">
        <v>18</v>
      </c>
    </row>
    <row r="3" spans="1:4">
      <c r="B3" s="16" t="s">
        <v>176</v>
      </c>
      <c r="C3" s="16" t="s">
        <v>15</v>
      </c>
      <c r="D3" s="16" t="s">
        <v>173</v>
      </c>
    </row>
    <row r="4" spans="1:4">
      <c r="A4" s="16" t="s">
        <v>19</v>
      </c>
      <c r="B4" s="16">
        <v>2021</v>
      </c>
      <c r="C4" s="16">
        <v>2021</v>
      </c>
      <c r="D4" s="16">
        <v>2021</v>
      </c>
    </row>
    <row r="5" spans="1:4">
      <c r="A5" s="16" t="s">
        <v>20</v>
      </c>
      <c r="B5" s="16">
        <v>7832</v>
      </c>
      <c r="C5" s="16">
        <v>7974</v>
      </c>
      <c r="D5" s="16">
        <v>9684</v>
      </c>
    </row>
    <row r="6" spans="1:4">
      <c r="A6" s="16" t="s">
        <v>21</v>
      </c>
      <c r="B6" s="18">
        <v>43922</v>
      </c>
      <c r="C6" s="18">
        <v>43922</v>
      </c>
      <c r="D6" s="18">
        <v>43922</v>
      </c>
    </row>
    <row r="7" spans="1:4">
      <c r="A7" s="16" t="s">
        <v>22</v>
      </c>
      <c r="B7" s="18">
        <v>44286</v>
      </c>
      <c r="C7" s="18">
        <v>44286</v>
      </c>
      <c r="D7" s="18">
        <v>44286</v>
      </c>
    </row>
    <row r="8" spans="1:4">
      <c r="A8" s="16" t="s">
        <v>23</v>
      </c>
      <c r="B8" s="16" t="s">
        <v>24</v>
      </c>
      <c r="C8" s="16" t="s">
        <v>24</v>
      </c>
      <c r="D8" s="16" t="s">
        <v>24</v>
      </c>
    </row>
    <row r="9" spans="1:4">
      <c r="A9" s="16" t="s">
        <v>25</v>
      </c>
      <c r="B9" s="16" t="s">
        <v>26</v>
      </c>
      <c r="C9" s="16" t="s">
        <v>26</v>
      </c>
      <c r="D9" s="16" t="s">
        <v>26</v>
      </c>
    </row>
    <row r="10" spans="1:4">
      <c r="A10" s="16" t="s">
        <v>27</v>
      </c>
      <c r="B10" s="16" t="s">
        <v>28</v>
      </c>
      <c r="C10" s="16" t="s">
        <v>28</v>
      </c>
      <c r="D10" s="16" t="s">
        <v>28</v>
      </c>
    </row>
    <row r="11" spans="1:4">
      <c r="A11" s="16" t="s">
        <v>29</v>
      </c>
      <c r="B11" s="16" t="s">
        <v>30</v>
      </c>
      <c r="C11" s="16" t="s">
        <v>30</v>
      </c>
      <c r="D11" s="16" t="s">
        <v>174</v>
      </c>
    </row>
    <row r="12" spans="1:4">
      <c r="A12" s="16" t="s">
        <v>152</v>
      </c>
      <c r="B12" s="16" t="s">
        <v>177</v>
      </c>
      <c r="C12" s="16" t="s">
        <v>127</v>
      </c>
      <c r="D12" s="16" t="s">
        <v>175</v>
      </c>
    </row>
    <row r="13" spans="1:4">
      <c r="A13" s="16" t="s">
        <v>31</v>
      </c>
      <c r="B13" s="19">
        <v>732782000000</v>
      </c>
      <c r="C13" s="19">
        <v>2446918000000</v>
      </c>
      <c r="D13" s="19">
        <v>336144000000</v>
      </c>
    </row>
    <row r="14" spans="1:4">
      <c r="A14" s="16" t="s">
        <v>32</v>
      </c>
      <c r="B14" s="19">
        <v>455210000000</v>
      </c>
      <c r="C14" s="19">
        <v>2020375000000</v>
      </c>
      <c r="D14" s="19">
        <v>283622000000</v>
      </c>
    </row>
    <row r="15" spans="1:4">
      <c r="A15" s="16" t="s">
        <v>33</v>
      </c>
      <c r="B15" s="19">
        <v>296091000000</v>
      </c>
      <c r="C15" s="19">
        <v>1882959000000</v>
      </c>
      <c r="D15" s="19">
        <v>189265000000</v>
      </c>
    </row>
    <row r="16" spans="1:4">
      <c r="A16" s="16" t="s">
        <v>34</v>
      </c>
      <c r="B16" s="19">
        <v>204326000000</v>
      </c>
      <c r="C16" s="19">
        <v>1185151000000</v>
      </c>
      <c r="D16" s="19">
        <v>146229000000</v>
      </c>
    </row>
    <row r="17" spans="1:4">
      <c r="A17" s="16" t="s">
        <v>35</v>
      </c>
      <c r="B17" s="19">
        <v>91765000000</v>
      </c>
      <c r="C17" s="19">
        <v>140570000000</v>
      </c>
      <c r="D17" s="19">
        <v>43036000000</v>
      </c>
    </row>
    <row r="18" spans="1:4">
      <c r="A18" s="16" t="s">
        <v>36</v>
      </c>
      <c r="B18" s="19">
        <v>106885000000</v>
      </c>
      <c r="C18" s="19">
        <v>86816000000</v>
      </c>
      <c r="D18" s="19">
        <v>4404000000</v>
      </c>
    </row>
    <row r="19" spans="1:4">
      <c r="A19" s="16" t="s">
        <v>37</v>
      </c>
      <c r="B19" s="19">
        <v>277571000000</v>
      </c>
      <c r="C19" s="19">
        <v>426543000000</v>
      </c>
      <c r="D19" s="19">
        <v>52522000000</v>
      </c>
    </row>
    <row r="20" spans="1:4">
      <c r="A20" s="16" t="s">
        <v>153</v>
      </c>
      <c r="B20" s="19">
        <v>88341000000</v>
      </c>
      <c r="C20" s="19">
        <v>83569000000</v>
      </c>
      <c r="D20" s="19">
        <v>19656000000</v>
      </c>
    </row>
    <row r="21" spans="1:4">
      <c r="A21" s="16" t="s">
        <v>38</v>
      </c>
      <c r="B21" s="19">
        <v>221348000000</v>
      </c>
      <c r="C21" s="19">
        <v>572304000000</v>
      </c>
      <c r="D21" s="19">
        <v>92866000000</v>
      </c>
    </row>
    <row r="22" spans="1:4">
      <c r="A22" s="16" t="s">
        <v>39</v>
      </c>
      <c r="B22" s="19">
        <v>175920000000</v>
      </c>
      <c r="C22" s="19">
        <v>526331000000</v>
      </c>
      <c r="D22" s="19">
        <v>80345000000</v>
      </c>
    </row>
    <row r="23" spans="1:4">
      <c r="A23" s="16" t="s">
        <v>40</v>
      </c>
      <c r="B23" s="19">
        <v>82474000000</v>
      </c>
      <c r="C23" s="19">
        <v>114677000000</v>
      </c>
      <c r="D23" s="19">
        <v>24559000000</v>
      </c>
    </row>
    <row r="24" spans="1:4">
      <c r="A24" s="16" t="s">
        <v>41</v>
      </c>
      <c r="B24" s="19">
        <v>45428000000</v>
      </c>
      <c r="C24" s="19">
        <v>45972000000</v>
      </c>
      <c r="D24" s="19">
        <v>12521000000</v>
      </c>
    </row>
    <row r="25" spans="1:4">
      <c r="A25" s="16" t="s">
        <v>42</v>
      </c>
      <c r="B25" s="19">
        <v>134170000000</v>
      </c>
      <c r="C25" s="16">
        <v>0</v>
      </c>
      <c r="D25" s="16">
        <v>0</v>
      </c>
    </row>
    <row r="26" spans="1:4">
      <c r="A26" s="16" t="s">
        <v>43</v>
      </c>
      <c r="B26" s="19">
        <v>511433000000</v>
      </c>
      <c r="C26" s="19">
        <v>1874614000000</v>
      </c>
      <c r="D26" s="19">
        <v>243278000000</v>
      </c>
    </row>
    <row r="27" spans="1:4">
      <c r="A27" s="16" t="s">
        <v>44</v>
      </c>
      <c r="B27" s="19">
        <v>472814000000</v>
      </c>
      <c r="C27" s="19">
        <v>1861582000000</v>
      </c>
      <c r="D27" s="19">
        <v>247799000000</v>
      </c>
    </row>
    <row r="28" spans="1:4">
      <c r="A28" s="16" t="s">
        <v>45</v>
      </c>
      <c r="B28" s="19">
        <v>510515000000</v>
      </c>
      <c r="C28" s="19">
        <v>1874370000000</v>
      </c>
      <c r="D28" s="19">
        <v>242364000000</v>
      </c>
    </row>
    <row r="29" spans="1:4">
      <c r="A29" s="16" t="s">
        <v>46</v>
      </c>
      <c r="B29" s="19">
        <v>740903000000</v>
      </c>
      <c r="C29" s="19">
        <v>1758910000000</v>
      </c>
      <c r="D29" s="19">
        <v>332532000000</v>
      </c>
    </row>
    <row r="30" spans="1:4">
      <c r="A30" s="16" t="s">
        <v>47</v>
      </c>
      <c r="B30" s="19">
        <v>458897000000</v>
      </c>
      <c r="C30" s="19">
        <v>788437000000</v>
      </c>
      <c r="D30" s="19">
        <v>171837000000</v>
      </c>
    </row>
    <row r="31" spans="1:4">
      <c r="A31" s="16" t="s">
        <v>48</v>
      </c>
      <c r="B31" s="19">
        <v>282006000000</v>
      </c>
      <c r="C31" s="19">
        <v>970472000000</v>
      </c>
      <c r="D31" s="19">
        <v>160695000000</v>
      </c>
    </row>
    <row r="32" spans="1:4">
      <c r="A32" s="16" t="s">
        <v>49</v>
      </c>
      <c r="B32" s="19">
        <v>197352000000</v>
      </c>
      <c r="C32" s="19">
        <v>329838000000</v>
      </c>
      <c r="D32" s="19">
        <v>111982000000</v>
      </c>
    </row>
    <row r="33" spans="1:4">
      <c r="A33" s="16" t="s">
        <v>50</v>
      </c>
      <c r="B33" s="19">
        <v>84654000000</v>
      </c>
      <c r="C33" s="19">
        <v>640635000000</v>
      </c>
      <c r="D33" s="19">
        <v>48713000000</v>
      </c>
    </row>
    <row r="34" spans="1:4">
      <c r="A34" s="16" t="s">
        <v>123</v>
      </c>
      <c r="B34" s="19">
        <v>2958000000</v>
      </c>
      <c r="C34" s="19">
        <v>38362000000</v>
      </c>
      <c r="D34" s="19">
        <v>2757000000</v>
      </c>
    </row>
    <row r="35" spans="1:4">
      <c r="A35" s="16" t="s">
        <v>51</v>
      </c>
      <c r="B35" s="19">
        <v>3470000000</v>
      </c>
      <c r="C35" s="19">
        <v>39713000000</v>
      </c>
      <c r="D35" s="19">
        <v>3043000000</v>
      </c>
    </row>
    <row r="36" spans="1:4">
      <c r="A36" s="16" t="s">
        <v>52</v>
      </c>
      <c r="B36" s="19">
        <v>512000000</v>
      </c>
      <c r="C36" s="19">
        <v>1351000000</v>
      </c>
      <c r="D36" s="19">
        <v>286000000</v>
      </c>
    </row>
    <row r="37" spans="1:4">
      <c r="A37" s="16" t="s">
        <v>53</v>
      </c>
      <c r="B37" s="19">
        <v>311000000</v>
      </c>
      <c r="C37" s="19">
        <v>5723000000</v>
      </c>
      <c r="D37" s="19">
        <v>76000000</v>
      </c>
    </row>
    <row r="38" spans="1:4">
      <c r="A38" s="16" t="s">
        <v>54</v>
      </c>
      <c r="B38" s="19">
        <v>229000000</v>
      </c>
      <c r="C38" s="19">
        <v>177000000</v>
      </c>
      <c r="D38" s="19">
        <v>87000000</v>
      </c>
    </row>
    <row r="39" spans="1:4">
      <c r="A39" s="16" t="s">
        <v>55</v>
      </c>
      <c r="B39" s="19">
        <v>87612000000</v>
      </c>
      <c r="C39" s="19">
        <v>678996000000</v>
      </c>
      <c r="D39" s="19">
        <v>49983000000</v>
      </c>
    </row>
    <row r="40" spans="1:4">
      <c r="A40" s="16" t="s">
        <v>124</v>
      </c>
      <c r="B40" s="19">
        <v>-15672000000</v>
      </c>
      <c r="C40" s="19">
        <v>2309000000</v>
      </c>
      <c r="D40" s="19">
        <v>-4289000000</v>
      </c>
    </row>
    <row r="41" spans="1:4">
      <c r="A41" s="16" t="s">
        <v>56</v>
      </c>
      <c r="B41" s="19">
        <v>2225000000</v>
      </c>
      <c r="C41" s="19">
        <v>2556000000</v>
      </c>
      <c r="D41" s="19">
        <v>339000000</v>
      </c>
    </row>
    <row r="42" spans="1:4">
      <c r="A42" s="16" t="s">
        <v>57</v>
      </c>
      <c r="B42" s="19">
        <v>17897000000</v>
      </c>
      <c r="C42" s="19">
        <v>247000000</v>
      </c>
      <c r="D42" s="19">
        <v>4628000000</v>
      </c>
    </row>
    <row r="43" spans="1:4">
      <c r="A43" s="16" t="s">
        <v>125</v>
      </c>
      <c r="B43" s="19">
        <v>71940000000</v>
      </c>
      <c r="C43" s="19">
        <v>681305000000</v>
      </c>
      <c r="D43" s="19">
        <v>45694000000</v>
      </c>
    </row>
    <row r="44" spans="1:4">
      <c r="A44" s="16" t="s">
        <v>58</v>
      </c>
      <c r="B44" s="19">
        <v>23074000000</v>
      </c>
      <c r="C44" s="19">
        <v>200884000000</v>
      </c>
      <c r="D44" s="19">
        <v>18740000000</v>
      </c>
    </row>
    <row r="45" spans="1:4">
      <c r="A45" s="16" t="s">
        <v>59</v>
      </c>
      <c r="B45" s="19">
        <v>48865000000</v>
      </c>
      <c r="C45" s="19">
        <v>480420000000</v>
      </c>
      <c r="D45" s="19">
        <v>26954000000</v>
      </c>
    </row>
    <row r="46" spans="1:4">
      <c r="A46" s="16" t="s">
        <v>60</v>
      </c>
      <c r="B46" s="19">
        <v>60483000000</v>
      </c>
      <c r="C46" s="19">
        <v>612106000000</v>
      </c>
      <c r="D46" s="19">
        <v>35000000000</v>
      </c>
    </row>
    <row r="47" spans="1:4">
      <c r="A47" s="16" t="s">
        <v>61</v>
      </c>
      <c r="B47" s="19">
        <v>24684000000</v>
      </c>
      <c r="C47" s="19">
        <v>10798000000</v>
      </c>
      <c r="D47" s="19">
        <v>7515000000</v>
      </c>
    </row>
    <row r="48" spans="1:4">
      <c r="A48" s="16" t="s">
        <v>62</v>
      </c>
      <c r="B48" s="19">
        <v>29220000000</v>
      </c>
      <c r="C48" s="19">
        <v>194021000000</v>
      </c>
      <c r="D48" s="19">
        <v>6437000000</v>
      </c>
    </row>
    <row r="49" spans="1:4">
      <c r="A49" s="16" t="s">
        <v>63</v>
      </c>
      <c r="B49" s="19">
        <v>-29771000000</v>
      </c>
      <c r="C49" s="19">
        <v>-136533000000</v>
      </c>
      <c r="D49" s="19">
        <v>-6651000000</v>
      </c>
    </row>
    <row r="50" spans="1:4">
      <c r="A50" s="16" t="s">
        <v>64</v>
      </c>
      <c r="B50" s="19">
        <v>-19037000000</v>
      </c>
      <c r="C50" s="19">
        <v>-194938000000</v>
      </c>
      <c r="D50" s="19">
        <v>-6647000000</v>
      </c>
    </row>
    <row r="51" spans="1:4">
      <c r="A51" s="16" t="s">
        <v>65</v>
      </c>
      <c r="B51" s="19">
        <v>7871</v>
      </c>
      <c r="C51" s="19">
        <v>61810</v>
      </c>
      <c r="D51" s="19">
        <v>6140</v>
      </c>
    </row>
    <row r="52" spans="1:4">
      <c r="A52" s="16" t="s">
        <v>66</v>
      </c>
      <c r="B52" s="19">
        <v>222000000</v>
      </c>
      <c r="C52" s="19">
        <v>131669000</v>
      </c>
      <c r="D52" s="19">
        <v>122531596</v>
      </c>
    </row>
    <row r="53" spans="1:4">
      <c r="A53" s="16" t="s">
        <v>68</v>
      </c>
      <c r="B53" s="19">
        <v>116176000000</v>
      </c>
      <c r="C53" s="19">
        <v>112709000000</v>
      </c>
      <c r="D53" s="19">
        <v>22881000000</v>
      </c>
    </row>
    <row r="54" spans="1:4">
      <c r="A54" s="16" t="s">
        <v>69</v>
      </c>
      <c r="B54" s="19">
        <v>606984000000</v>
      </c>
      <c r="C54" s="19">
        <v>1861582000000</v>
      </c>
      <c r="D54" s="19">
        <v>247799000000</v>
      </c>
    </row>
    <row r="55" spans="1:4">
      <c r="A55" s="16" t="s">
        <v>70</v>
      </c>
      <c r="B55" s="19">
        <v>517984251968</v>
      </c>
      <c r="C55" s="19">
        <v>597532608696</v>
      </c>
      <c r="D55" s="19">
        <v>231846790890</v>
      </c>
    </row>
    <row r="56" spans="1:4">
      <c r="A56" s="16" t="s">
        <v>71</v>
      </c>
      <c r="B56" s="19">
        <v>88124000000</v>
      </c>
      <c r="C56" s="19">
        <v>680347000000</v>
      </c>
      <c r="D56" s="19">
        <v>50269000000</v>
      </c>
    </row>
    <row r="57" spans="1:4">
      <c r="A57" s="16" t="s">
        <v>72</v>
      </c>
      <c r="B57" s="16">
        <v>32.1</v>
      </c>
      <c r="C57" s="16">
        <v>29.5</v>
      </c>
      <c r="D57" s="16">
        <v>41</v>
      </c>
    </row>
    <row r="58" spans="1:4">
      <c r="A58" s="16" t="s">
        <v>154</v>
      </c>
      <c r="B58" s="19">
        <v>57480066000</v>
      </c>
      <c r="C58" s="19">
        <v>451647675000</v>
      </c>
      <c r="D58" s="19">
        <v>28740670000</v>
      </c>
    </row>
    <row r="59" spans="1:4">
      <c r="A59" s="16" t="s">
        <v>73</v>
      </c>
      <c r="B59" s="16">
        <v>0.2</v>
      </c>
      <c r="C59" s="16">
        <v>0</v>
      </c>
      <c r="D59" s="16">
        <v>0</v>
      </c>
    </row>
    <row r="60" spans="1:4">
      <c r="A60" s="16" t="s">
        <v>74</v>
      </c>
      <c r="B60" s="16">
        <v>4.5999999999999996</v>
      </c>
      <c r="C60" s="16">
        <v>6</v>
      </c>
      <c r="D60" s="16">
        <v>6.5</v>
      </c>
    </row>
    <row r="61" spans="1:4">
      <c r="A61" s="16" t="s">
        <v>75</v>
      </c>
      <c r="B61" s="19">
        <v>1747379760000</v>
      </c>
      <c r="C61" s="19">
        <v>8138460890000</v>
      </c>
      <c r="D61" s="19">
        <v>752313366541</v>
      </c>
    </row>
    <row r="62" spans="1:4">
      <c r="A62" s="16" t="s">
        <v>1</v>
      </c>
      <c r="B62" s="16">
        <v>132</v>
      </c>
      <c r="C62" s="19">
        <v>1474</v>
      </c>
      <c r="D62" s="16">
        <v>53</v>
      </c>
    </row>
    <row r="63" spans="1:4">
      <c r="A63" s="16" t="s">
        <v>2</v>
      </c>
      <c r="B63" s="19">
        <v>1677223760000</v>
      </c>
      <c r="C63" s="19">
        <v>6953309890000</v>
      </c>
      <c r="D63" s="19">
        <v>606084366541</v>
      </c>
    </row>
    <row r="64" spans="1:4">
      <c r="A64" s="16" t="s">
        <v>3</v>
      </c>
      <c r="B64" s="19">
        <v>109338000000</v>
      </c>
      <c r="C64" s="19">
        <v>651433000000</v>
      </c>
      <c r="D64" s="19">
        <v>56228000000</v>
      </c>
    </row>
    <row r="65" spans="1:4">
      <c r="A65" s="16" t="s">
        <v>67</v>
      </c>
      <c r="B65" s="19">
        <v>452189000000</v>
      </c>
      <c r="C65" s="19">
        <v>2006114000000</v>
      </c>
      <c r="D65" s="19">
        <v>174289000000</v>
      </c>
    </row>
    <row r="66" spans="1:4">
      <c r="A66" s="16" t="s">
        <v>155</v>
      </c>
      <c r="B66" s="19">
        <v>9550</v>
      </c>
      <c r="C66" s="19">
        <v>6574</v>
      </c>
      <c r="D66" s="19">
        <v>5550</v>
      </c>
    </row>
    <row r="67" spans="1:4">
      <c r="A67" s="16" t="s">
        <v>156</v>
      </c>
      <c r="B67" s="19">
        <v>77581466</v>
      </c>
      <c r="C67" s="19">
        <v>267555522</v>
      </c>
      <c r="D67" s="19">
        <v>59915676</v>
      </c>
    </row>
    <row r="68" spans="1:4">
      <c r="A68" s="16" t="s">
        <v>157</v>
      </c>
      <c r="B68" s="19">
        <v>8864293</v>
      </c>
      <c r="C68" s="19">
        <v>97449802</v>
      </c>
      <c r="D68" s="19">
        <v>8777117</v>
      </c>
    </row>
    <row r="69" spans="1:4">
      <c r="A69" s="16" t="s">
        <v>158</v>
      </c>
      <c r="B69" s="19">
        <v>6333298</v>
      </c>
      <c r="C69" s="19">
        <v>93110131</v>
      </c>
      <c r="D69" s="19">
        <v>6306306</v>
      </c>
    </row>
    <row r="70" spans="1:4">
      <c r="A70" s="16" t="s">
        <v>159</v>
      </c>
      <c r="B70" s="19">
        <v>2029871233</v>
      </c>
      <c r="C70" s="19">
        <v>4818931507</v>
      </c>
      <c r="D70" s="19">
        <v>911046575</v>
      </c>
    </row>
    <row r="71" spans="1:4">
      <c r="A71" s="16" t="s">
        <v>160</v>
      </c>
      <c r="B71" s="19">
        <v>1257252055</v>
      </c>
      <c r="C71" s="19">
        <v>2160101370</v>
      </c>
      <c r="D71" s="19">
        <v>470786301</v>
      </c>
    </row>
    <row r="72" spans="1:4">
      <c r="A72" s="16" t="s">
        <v>76</v>
      </c>
      <c r="B72" s="16">
        <v>258.8</v>
      </c>
      <c r="C72" s="16">
        <v>383.9</v>
      </c>
      <c r="D72" s="16">
        <v>353</v>
      </c>
    </row>
    <row r="73" spans="1:4">
      <c r="A73" s="16" t="s">
        <v>77</v>
      </c>
      <c r="B73" s="16">
        <v>168.3</v>
      </c>
      <c r="C73" s="16">
        <v>357.8</v>
      </c>
      <c r="D73" s="16">
        <v>235.6</v>
      </c>
    </row>
    <row r="74" spans="1:4">
      <c r="A74" s="16" t="s">
        <v>78</v>
      </c>
      <c r="B74" s="16">
        <v>69.7</v>
      </c>
      <c r="C74" s="16">
        <v>76.599999999999994</v>
      </c>
      <c r="D74" s="16">
        <v>72.099999999999994</v>
      </c>
    </row>
    <row r="75" spans="1:4">
      <c r="A75" s="16" t="s">
        <v>79</v>
      </c>
      <c r="B75" s="16">
        <v>54.3</v>
      </c>
      <c r="C75" s="16">
        <v>22.8</v>
      </c>
      <c r="D75" s="16">
        <v>21.6</v>
      </c>
    </row>
    <row r="76" spans="1:4">
      <c r="A76" s="16" t="s">
        <v>80</v>
      </c>
      <c r="B76" s="16">
        <v>49.8</v>
      </c>
      <c r="C76" s="16">
        <v>22.2</v>
      </c>
      <c r="D76" s="16">
        <v>20.5</v>
      </c>
    </row>
    <row r="77" spans="1:4">
      <c r="A77" s="16" t="s">
        <v>81</v>
      </c>
      <c r="B77" s="16">
        <v>43.4</v>
      </c>
      <c r="C77" s="16">
        <v>30.5</v>
      </c>
      <c r="D77" s="16">
        <v>38.299999999999997</v>
      </c>
    </row>
    <row r="78" spans="1:4">
      <c r="A78" s="16" t="s">
        <v>82</v>
      </c>
      <c r="B78" s="16">
        <v>0.3</v>
      </c>
      <c r="C78" s="16">
        <v>0</v>
      </c>
      <c r="D78" s="16">
        <v>0</v>
      </c>
    </row>
    <row r="79" spans="1:4">
      <c r="A79" s="16" t="s">
        <v>83</v>
      </c>
      <c r="B79" s="16">
        <v>1.4</v>
      </c>
      <c r="C79" s="16">
        <v>1.3</v>
      </c>
      <c r="D79" s="16">
        <v>1.4</v>
      </c>
    </row>
    <row r="80" spans="1:4">
      <c r="A80" s="16" t="s">
        <v>84</v>
      </c>
      <c r="B80" s="16">
        <v>61.7</v>
      </c>
      <c r="C80" s="16">
        <v>82</v>
      </c>
      <c r="D80" s="16">
        <v>51.8</v>
      </c>
    </row>
    <row r="81" spans="1:4">
      <c r="A81" s="16" t="s">
        <v>85</v>
      </c>
      <c r="B81" s="16">
        <v>69.900000000000006</v>
      </c>
      <c r="C81" s="16">
        <v>34</v>
      </c>
      <c r="D81" s="16">
        <v>69.7</v>
      </c>
    </row>
    <row r="82" spans="1:4">
      <c r="A82" s="16" t="s">
        <v>161</v>
      </c>
      <c r="B82" s="16">
        <v>30.1</v>
      </c>
      <c r="C82" s="16">
        <v>66</v>
      </c>
      <c r="D82" s="16">
        <v>30.3</v>
      </c>
    </row>
    <row r="83" spans="1:4">
      <c r="A83" s="16" t="s">
        <v>4</v>
      </c>
      <c r="B83" s="16">
        <v>369.7</v>
      </c>
      <c r="C83" s="16">
        <v>3619.4</v>
      </c>
      <c r="D83" s="16">
        <v>559.9</v>
      </c>
    </row>
    <row r="84" spans="1:4">
      <c r="A84" s="16" t="s">
        <v>162</v>
      </c>
      <c r="B84" s="16">
        <v>-0.6</v>
      </c>
      <c r="C84" s="16">
        <v>-1.8</v>
      </c>
      <c r="D84" s="16">
        <v>-2.6</v>
      </c>
    </row>
    <row r="85" spans="1:4">
      <c r="A85" s="16" t="s">
        <v>86</v>
      </c>
      <c r="B85" s="16">
        <v>61.9</v>
      </c>
      <c r="C85" s="16">
        <v>44.8</v>
      </c>
      <c r="D85" s="16">
        <v>51.7</v>
      </c>
    </row>
    <row r="86" spans="1:4">
      <c r="A86" s="16" t="s">
        <v>87</v>
      </c>
      <c r="B86" s="16">
        <v>38.1</v>
      </c>
      <c r="C86" s="16">
        <v>55.2</v>
      </c>
      <c r="D86" s="16">
        <v>48.3</v>
      </c>
    </row>
    <row r="87" spans="1:4">
      <c r="A87" s="16" t="s">
        <v>88</v>
      </c>
      <c r="B87" s="16">
        <v>26.6</v>
      </c>
      <c r="C87" s="16">
        <v>18.8</v>
      </c>
      <c r="D87" s="16">
        <v>33.700000000000003</v>
      </c>
    </row>
    <row r="88" spans="1:4">
      <c r="A88" s="16" t="s">
        <v>89</v>
      </c>
      <c r="B88" s="16">
        <v>11.4</v>
      </c>
      <c r="C88" s="16">
        <v>36.4</v>
      </c>
      <c r="D88" s="16">
        <v>14.6</v>
      </c>
    </row>
    <row r="89" spans="1:4">
      <c r="A89" s="16" t="s">
        <v>90</v>
      </c>
      <c r="B89" s="16">
        <v>0</v>
      </c>
      <c r="C89" s="16">
        <v>0</v>
      </c>
      <c r="D89" s="16">
        <v>0</v>
      </c>
    </row>
    <row r="90" spans="1:4">
      <c r="A90" s="16" t="s">
        <v>91</v>
      </c>
      <c r="B90" s="16">
        <v>11.8</v>
      </c>
      <c r="C90" s="16">
        <v>38.6</v>
      </c>
      <c r="D90" s="16">
        <v>15</v>
      </c>
    </row>
    <row r="91" spans="1:4">
      <c r="A91" s="16" t="s">
        <v>92</v>
      </c>
      <c r="B91" s="16">
        <v>6.6</v>
      </c>
      <c r="C91" s="16">
        <v>27.3</v>
      </c>
      <c r="D91" s="16">
        <v>8.1</v>
      </c>
    </row>
    <row r="92" spans="1:4">
      <c r="A92" s="16" t="s">
        <v>93</v>
      </c>
      <c r="B92" s="16">
        <v>9.8000000000000007</v>
      </c>
      <c r="C92" s="16">
        <v>27.8</v>
      </c>
      <c r="D92" s="16">
        <v>13.6</v>
      </c>
    </row>
    <row r="93" spans="1:4">
      <c r="A93" s="16" t="s">
        <v>5</v>
      </c>
      <c r="B93" s="16">
        <v>12</v>
      </c>
      <c r="C93" s="16">
        <v>27.8</v>
      </c>
      <c r="D93" s="16">
        <v>15</v>
      </c>
    </row>
    <row r="94" spans="1:4">
      <c r="A94" s="16" t="s">
        <v>6</v>
      </c>
      <c r="B94" s="16">
        <v>9.6</v>
      </c>
      <c r="C94" s="16">
        <v>25.6</v>
      </c>
      <c r="D94" s="16">
        <v>11.1</v>
      </c>
    </row>
    <row r="95" spans="1:4">
      <c r="A95" s="16" t="s">
        <v>7</v>
      </c>
      <c r="B95" s="16">
        <v>9.5</v>
      </c>
      <c r="C95" s="16">
        <v>24.3</v>
      </c>
      <c r="D95" s="16">
        <v>11.6</v>
      </c>
    </row>
    <row r="96" spans="1:4">
      <c r="A96" s="16" t="s">
        <v>163</v>
      </c>
      <c r="B96" s="16">
        <v>10</v>
      </c>
      <c r="C96" s="16">
        <v>32.9</v>
      </c>
      <c r="D96" s="16">
        <v>14.1</v>
      </c>
    </row>
    <row r="97" spans="1:4">
      <c r="A97" s="16" t="s">
        <v>164</v>
      </c>
      <c r="B97" s="16">
        <v>8.1999999999999993</v>
      </c>
      <c r="C97" s="16">
        <v>34.799999999999997</v>
      </c>
      <c r="D97" s="16">
        <v>10.5</v>
      </c>
    </row>
    <row r="98" spans="1:4">
      <c r="A98" s="16" t="s">
        <v>165</v>
      </c>
      <c r="B98" s="16">
        <v>14.8</v>
      </c>
      <c r="C98" s="16">
        <v>37</v>
      </c>
      <c r="D98" s="16">
        <v>16.899999999999999</v>
      </c>
    </row>
    <row r="99" spans="1:4">
      <c r="A99" s="16" t="s">
        <v>8</v>
      </c>
      <c r="B99" s="16">
        <v>3.6</v>
      </c>
      <c r="C99" s="16">
        <v>6</v>
      </c>
      <c r="D99" s="16">
        <v>6.5</v>
      </c>
    </row>
    <row r="100" spans="1:4">
      <c r="A100" s="16" t="s">
        <v>166</v>
      </c>
      <c r="B100" s="16">
        <v>5.9</v>
      </c>
      <c r="C100" s="16">
        <v>18.3</v>
      </c>
      <c r="D100" s="16">
        <v>5.0999999999999996</v>
      </c>
    </row>
    <row r="101" spans="1:4">
      <c r="A101" s="16" t="s">
        <v>9</v>
      </c>
      <c r="B101" s="16">
        <v>6.2</v>
      </c>
      <c r="C101" s="16">
        <v>10.4</v>
      </c>
      <c r="D101" s="16">
        <v>2.6</v>
      </c>
    </row>
    <row r="102" spans="1:4">
      <c r="A102" s="16" t="s">
        <v>94</v>
      </c>
      <c r="B102" s="16">
        <v>59.8</v>
      </c>
      <c r="C102" s="16">
        <v>40.4</v>
      </c>
      <c r="D102" s="16">
        <v>23.9</v>
      </c>
    </row>
    <row r="103" spans="1:4">
      <c r="A103" s="16" t="s">
        <v>95</v>
      </c>
      <c r="B103" s="16">
        <v>1.7</v>
      </c>
      <c r="C103" s="16">
        <v>2.4</v>
      </c>
      <c r="D103" s="16">
        <v>0.9</v>
      </c>
    </row>
    <row r="104" spans="1:4">
      <c r="A104" s="16" t="s">
        <v>10</v>
      </c>
      <c r="B104" s="16">
        <v>3.4</v>
      </c>
      <c r="C104" s="16">
        <v>4.3</v>
      </c>
      <c r="D104" s="16">
        <v>3.1</v>
      </c>
    </row>
    <row r="105" spans="1:4">
      <c r="A105" s="16" t="s">
        <v>11</v>
      </c>
      <c r="B105" s="16">
        <v>35.700000000000003</v>
      </c>
      <c r="C105" s="16">
        <v>16.899999999999999</v>
      </c>
      <c r="D105" s="16">
        <v>27.9</v>
      </c>
    </row>
    <row r="106" spans="1:4">
      <c r="A106" s="16" t="s">
        <v>167</v>
      </c>
      <c r="B106" s="16">
        <v>220.2</v>
      </c>
      <c r="C106" s="16">
        <v>3648.4</v>
      </c>
      <c r="D106" s="16">
        <v>219.9</v>
      </c>
    </row>
    <row r="107" spans="1:4">
      <c r="A107" s="16" t="s">
        <v>168</v>
      </c>
      <c r="B107" s="16">
        <v>2.8</v>
      </c>
      <c r="C107" s="16">
        <v>5.9</v>
      </c>
      <c r="D107" s="16">
        <v>3.6</v>
      </c>
    </row>
    <row r="108" spans="1:4">
      <c r="A108" s="16" t="s">
        <v>169</v>
      </c>
      <c r="B108" s="16">
        <v>28.9</v>
      </c>
      <c r="C108" s="16">
        <v>13.3</v>
      </c>
      <c r="D108" s="16">
        <v>21.5</v>
      </c>
    </row>
    <row r="109" spans="1:4">
      <c r="A109" s="16" t="s">
        <v>12</v>
      </c>
      <c r="B109" s="16">
        <v>2.4</v>
      </c>
      <c r="C109" s="16">
        <v>4.5999999999999996</v>
      </c>
      <c r="D109" s="16">
        <v>2.2999999999999998</v>
      </c>
    </row>
    <row r="110" spans="1:4">
      <c r="A110" s="16" t="s">
        <v>170</v>
      </c>
      <c r="B110" s="16">
        <v>122.1</v>
      </c>
      <c r="C110" s="16">
        <v>73.599999999999994</v>
      </c>
      <c r="D110" s="16">
        <v>86.4</v>
      </c>
    </row>
    <row r="111" spans="1:4">
      <c r="A111" s="16" t="s">
        <v>96</v>
      </c>
      <c r="B111" s="16">
        <v>15.3</v>
      </c>
      <c r="C111" s="16">
        <v>10.7</v>
      </c>
      <c r="D111" s="16">
        <v>10.8</v>
      </c>
    </row>
    <row r="112" spans="1:4">
      <c r="A112" s="16" t="s">
        <v>97</v>
      </c>
      <c r="B112" s="16">
        <v>1</v>
      </c>
      <c r="C112" s="16">
        <v>0.7</v>
      </c>
      <c r="D112" s="16">
        <v>1</v>
      </c>
    </row>
    <row r="113" spans="1:4">
      <c r="A113" s="16" t="s">
        <v>98</v>
      </c>
      <c r="B113" s="16">
        <v>2.7</v>
      </c>
      <c r="C113" s="16">
        <v>4.0999999999999996</v>
      </c>
      <c r="D113" s="16">
        <v>6.3</v>
      </c>
    </row>
    <row r="114" spans="1:4">
      <c r="A114" s="16" t="s">
        <v>171</v>
      </c>
      <c r="B114" s="16">
        <v>8.4</v>
      </c>
      <c r="C114" s="16">
        <v>21</v>
      </c>
      <c r="D114" s="16">
        <v>16.899999999999999</v>
      </c>
    </row>
    <row r="115" spans="1:4">
      <c r="A115" s="16" t="s">
        <v>99</v>
      </c>
      <c r="B115" s="16">
        <v>1.2</v>
      </c>
      <c r="C115" s="16">
        <v>0.9</v>
      </c>
      <c r="D115" s="16">
        <v>1.3</v>
      </c>
    </row>
    <row r="116" spans="1:4">
      <c r="A116" s="16" t="s">
        <v>172</v>
      </c>
      <c r="B116" s="16">
        <v>13.9</v>
      </c>
      <c r="C116" s="16">
        <v>34.4</v>
      </c>
      <c r="D116" s="16">
        <v>19.7</v>
      </c>
    </row>
    <row r="117" spans="1:4">
      <c r="A117" s="16" t="s">
        <v>100</v>
      </c>
      <c r="B117" s="16">
        <v>45.2</v>
      </c>
      <c r="C117" s="16">
        <v>29.2</v>
      </c>
      <c r="D117" s="16">
        <v>47.2</v>
      </c>
    </row>
    <row r="118" spans="1:4">
      <c r="A118" s="16" t="s">
        <v>101</v>
      </c>
      <c r="B118" s="16">
        <v>85</v>
      </c>
      <c r="C118" s="16">
        <v>40.200000000000003</v>
      </c>
      <c r="D118" s="16">
        <v>9.4</v>
      </c>
    </row>
    <row r="119" spans="1:4">
      <c r="A119" s="16" t="s">
        <v>102</v>
      </c>
      <c r="B119" s="16">
        <v>65.599999999999994</v>
      </c>
      <c r="C119" s="16">
        <v>53.1</v>
      </c>
      <c r="D119" s="16">
        <v>52.2</v>
      </c>
    </row>
    <row r="120" spans="1:4">
      <c r="A120" s="16" t="s">
        <v>13</v>
      </c>
      <c r="B120" s="16">
        <v>64.599999999999994</v>
      </c>
      <c r="C120" s="16">
        <v>16.3</v>
      </c>
      <c r="D120" s="16">
        <v>4.4000000000000004</v>
      </c>
    </row>
    <row r="121" spans="1:4"/>
    <row r="122" spans="1:4"/>
    <row r="123" spans="1:4"/>
    <row r="124" spans="1:4"/>
    <row r="125" spans="1:4"/>
    <row r="126" spans="1:4"/>
    <row r="127" spans="1:4"/>
    <row r="128" spans="1:4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</sheetData>
  <phoneticPr fontId="3"/>
  <hyperlinks>
    <hyperlink ref="B1" r:id="rId1" xr:uid="{DF9B9039-0403-AE4C-9433-C072FC23BB7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A8E61-92BA-B34E-9ED3-3F2CD21E98C7}">
  <dimension ref="A1:AM227"/>
  <sheetViews>
    <sheetView showGridLines="0" zoomScaleNormal="100" workbookViewId="0"/>
  </sheetViews>
  <sheetFormatPr baseColWidth="10" defaultColWidth="0" defaultRowHeight="17" zeroHeight="1"/>
  <cols>
    <col min="1" max="1" width="4.83203125" style="3" customWidth="1"/>
    <col min="2" max="2" width="25.83203125" style="3" customWidth="1"/>
    <col min="3" max="3" width="43.6640625" style="3" bestFit="1" customWidth="1"/>
    <col min="4" max="4" width="41.1640625" style="3" bestFit="1" customWidth="1"/>
    <col min="5" max="5" width="46.5" style="3" bestFit="1" customWidth="1"/>
    <col min="6" max="6" width="4.83203125" style="3" customWidth="1"/>
    <col min="7" max="7" width="15.33203125" style="3" customWidth="1"/>
    <col min="8" max="9" width="11.33203125" style="3" bestFit="1" customWidth="1"/>
    <col min="10" max="10" width="14.1640625" style="3" bestFit="1" customWidth="1"/>
    <col min="11" max="11" width="11.33203125" style="3" bestFit="1" customWidth="1"/>
    <col min="12" max="12" width="11.6640625" style="3" bestFit="1" customWidth="1"/>
    <col min="13" max="15" width="9.83203125" style="3" bestFit="1" customWidth="1"/>
    <col min="16" max="16" width="11.33203125" style="3" bestFit="1" customWidth="1"/>
    <col min="17" max="17" width="10.83203125" style="3" customWidth="1"/>
    <col min="18" max="18" width="9.83203125" style="3" bestFit="1" customWidth="1"/>
    <col min="19" max="20" width="12.83203125" style="3" bestFit="1" customWidth="1"/>
    <col min="21" max="21" width="9.83203125" style="3" bestFit="1" customWidth="1"/>
    <col min="22" max="22" width="11.33203125" style="3" bestFit="1" customWidth="1"/>
    <col min="23" max="24" width="11.6640625" style="3" bestFit="1" customWidth="1"/>
    <col min="25" max="26" width="9.83203125" style="3" bestFit="1" customWidth="1"/>
    <col min="27" max="28" width="12.83203125" style="3" bestFit="1" customWidth="1"/>
    <col min="29" max="30" width="11.6640625" style="3" bestFit="1" customWidth="1"/>
    <col min="31" max="31" width="10.83203125" style="3" customWidth="1"/>
    <col min="32" max="32" width="9.83203125" style="3" bestFit="1" customWidth="1"/>
    <col min="33" max="34" width="12.83203125" style="3" bestFit="1" customWidth="1"/>
    <col min="35" max="35" width="10.83203125" style="3" customWidth="1"/>
    <col min="36" max="36" width="8.6640625" style="3" bestFit="1" customWidth="1"/>
    <col min="37" max="38" width="10.5" style="3" bestFit="1" customWidth="1"/>
    <col min="39" max="39" width="10.83203125" style="3" customWidth="1"/>
    <col min="40" max="16384" width="10.83203125" style="3" hidden="1"/>
  </cols>
  <sheetData>
    <row r="1" spans="2:20"/>
    <row r="2" spans="2:20"/>
    <row r="3" spans="2:20">
      <c r="B3" s="6"/>
      <c r="C3" s="7" t="s">
        <v>16</v>
      </c>
      <c r="D3" s="7" t="s">
        <v>17</v>
      </c>
      <c r="E3" s="7" t="s">
        <v>18</v>
      </c>
      <c r="G3" s="8" t="str">
        <f>"X社｜"&amp;C4&amp;"｜"&amp;C31&amp;"｜実数"</f>
        <v>X社｜株式会社バンダイナムコホールディングス｜7832｜実数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>
      <c r="B4" s="6"/>
      <c r="C4" s="9" t="str">
        <f>IF('01_データ入力'!B3="","-",'01_データ入力'!B3)</f>
        <v>株式会社バンダイナムコホールディングス</v>
      </c>
      <c r="D4" s="9" t="str">
        <f>IF('01_データ入力'!C3="","-",'01_データ入力'!C3)</f>
        <v>任天堂株式会社</v>
      </c>
      <c r="E4" s="9" t="str">
        <f>IF('01_データ入力'!D3="","-",'01_データ入力'!D3)</f>
        <v>株式会社スクウェア・エニックス・ホールディングス</v>
      </c>
      <c r="G4" s="3" t="s">
        <v>103</v>
      </c>
      <c r="H4" s="10">
        <f>C8/C29</f>
        <v>455210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2:20">
      <c r="B5" s="11" t="s">
        <v>104</v>
      </c>
      <c r="C5" s="9">
        <f>IF('01_データ入力'!B4="","-",'01_データ入力'!B4)</f>
        <v>2021</v>
      </c>
      <c r="D5" s="9">
        <f>IF('01_データ入力'!C4="","-",'01_データ入力'!C4)</f>
        <v>2021</v>
      </c>
      <c r="E5" s="9">
        <f>IF('01_データ入力'!D4="","-",'01_データ入力'!D4)</f>
        <v>2021</v>
      </c>
      <c r="G5" s="3" t="s">
        <v>105</v>
      </c>
      <c r="H5" s="10">
        <f>C9/C29</f>
        <v>277571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2:20">
      <c r="B6" s="11" t="s">
        <v>27</v>
      </c>
      <c r="C6" s="9" t="str">
        <f>IF('01_データ入力'!B10="","-",'01_データ入力'!B10)</f>
        <v>プライム</v>
      </c>
      <c r="D6" s="9" t="str">
        <f>IF('01_データ入力'!C10="","-",'01_データ入力'!C10)</f>
        <v>プライム</v>
      </c>
      <c r="E6" s="9" t="str">
        <f>IF('01_データ入力'!D10="","-",'01_データ入力'!D10)</f>
        <v>プライム</v>
      </c>
      <c r="G6" s="3" t="s">
        <v>106</v>
      </c>
      <c r="H6" s="10"/>
      <c r="I6" s="10">
        <f>C10/C29</f>
        <v>175920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2:20">
      <c r="B7" s="11" t="s">
        <v>29</v>
      </c>
      <c r="C7" s="9" t="str">
        <f>IF('01_データ入力'!B11="","-",'01_データ入力'!B11)</f>
        <v>その他製品</v>
      </c>
      <c r="D7" s="9" t="str">
        <f>IF('01_データ入力'!C11="","-",'01_データ入力'!C11)</f>
        <v>その他製品</v>
      </c>
      <c r="E7" s="9" t="str">
        <f>IF('01_データ入力'!D11="","-",'01_データ入力'!D11)</f>
        <v>情報・通信業</v>
      </c>
      <c r="G7" s="3" t="s">
        <v>107</v>
      </c>
      <c r="H7" s="10"/>
      <c r="I7" s="10">
        <f>C11/C29</f>
        <v>45428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2:20">
      <c r="B8" s="3" t="s">
        <v>103</v>
      </c>
      <c r="C8" s="12">
        <f>IF(VLOOKUP($B8,'01_データ入力'!$A$3:$D$102,2,FALSE)="","-",VLOOKUP($B8,'01_データ入力'!$A$3:$D$102,2,FALSE))</f>
        <v>455210000000</v>
      </c>
      <c r="D8" s="12">
        <f>IF(VLOOKUP($B8,'01_データ入力'!$A$3:$D$102,3,FALSE)="","-",VLOOKUP($B8,'01_データ入力'!$A$3:$D$102,3,FALSE))</f>
        <v>2020375000000</v>
      </c>
      <c r="E8" s="12">
        <f>IF(VLOOKUP($B8,'01_データ入力'!$A$3:$D$102,4,FALSE)="","-",VLOOKUP($B8,'01_データ入力'!$A$3:$D$102,4,FALSE))</f>
        <v>283622000000</v>
      </c>
      <c r="G8" s="3" t="s">
        <v>108</v>
      </c>
      <c r="H8" s="10"/>
      <c r="I8" s="10">
        <f>C12/C29</f>
        <v>511433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2:20">
      <c r="B9" s="3" t="s">
        <v>105</v>
      </c>
      <c r="C9" s="12">
        <f>IF(VLOOKUP($B9,'01_データ入力'!$A$3:$D$102,2,FALSE)="","-",VLOOKUP($B9,'01_データ入力'!$A$3:$D$102,2,FALSE))</f>
        <v>277571000000</v>
      </c>
      <c r="D9" s="12">
        <f>IF(VLOOKUP($B9,'01_データ入力'!$A$3:$D$102,3,FALSE)="","-",VLOOKUP($B9,'01_データ入力'!$A$3:$D$102,3,FALSE))</f>
        <v>426543000000</v>
      </c>
      <c r="E9" s="12">
        <f>IF(VLOOKUP($B9,'01_データ入力'!$A$3:$D$102,4,FALSE)="","-",VLOOKUP($B9,'01_データ入力'!$A$3:$D$102,4,FALSE))</f>
        <v>52522000000</v>
      </c>
      <c r="G9" s="3" t="s">
        <v>109</v>
      </c>
      <c r="H9" s="10"/>
      <c r="I9" s="10"/>
      <c r="J9" s="10"/>
      <c r="K9" s="10"/>
      <c r="L9" s="10"/>
      <c r="M9" s="10"/>
      <c r="N9" s="10"/>
      <c r="O9" s="10"/>
      <c r="P9" s="13">
        <f>C13/C29</f>
        <v>740903</v>
      </c>
      <c r="Q9" s="10"/>
      <c r="R9" s="10"/>
      <c r="S9" s="10"/>
      <c r="T9" s="10"/>
    </row>
    <row r="10" spans="2:20">
      <c r="B10" s="3" t="s">
        <v>106</v>
      </c>
      <c r="C10" s="12">
        <f>IF(VLOOKUP($B10,'01_データ入力'!$A$3:$D$102,2,FALSE)="","-",VLOOKUP($B10,'01_データ入力'!$A$3:$D$102,2,FALSE))</f>
        <v>175920000000</v>
      </c>
      <c r="D10" s="12">
        <f>IF(VLOOKUP($B10,'01_データ入力'!$A$3:$D$102,3,FALSE)="","-",VLOOKUP($B10,'01_データ入力'!$A$3:$D$102,3,FALSE))</f>
        <v>526331000000</v>
      </c>
      <c r="E10" s="12">
        <f>IF(VLOOKUP($B10,'01_データ入力'!$A$3:$D$102,4,FALSE)="","-",VLOOKUP($B10,'01_データ入力'!$A$3:$D$102,4,FALSE))</f>
        <v>80345000000</v>
      </c>
      <c r="G10" s="3" t="s">
        <v>110</v>
      </c>
      <c r="H10" s="10"/>
      <c r="I10" s="10"/>
      <c r="J10" s="10"/>
      <c r="K10" s="10"/>
      <c r="L10" s="10"/>
      <c r="M10" s="10"/>
      <c r="N10" s="10"/>
      <c r="O10" s="10">
        <f>C14/C29</f>
        <v>458897</v>
      </c>
      <c r="P10" s="10"/>
      <c r="Q10" s="10"/>
      <c r="R10" s="10"/>
      <c r="S10" s="10"/>
      <c r="T10" s="10"/>
    </row>
    <row r="11" spans="2:20">
      <c r="B11" s="3" t="s">
        <v>107</v>
      </c>
      <c r="C11" s="12">
        <f>IF(VLOOKUP($B11,'01_データ入力'!$A$3:$D$102,2,FALSE)="","-",VLOOKUP($B11,'01_データ入力'!$A$3:$D$102,2,FALSE))</f>
        <v>45428000000</v>
      </c>
      <c r="D11" s="12">
        <f>IF(VLOOKUP($B11,'01_データ入力'!$A$3:$D$102,3,FALSE)="","-",VLOOKUP($B11,'01_データ入力'!$A$3:$D$102,3,FALSE))</f>
        <v>45972000000</v>
      </c>
      <c r="E11" s="12">
        <f>IF(VLOOKUP($B11,'01_データ入力'!$A$3:$D$102,4,FALSE)="","-",VLOOKUP($B11,'01_データ入力'!$A$3:$D$102,4,FALSE))</f>
        <v>12521000000</v>
      </c>
      <c r="G11" s="3" t="s">
        <v>111</v>
      </c>
      <c r="H11" s="10"/>
      <c r="I11" s="10"/>
      <c r="J11" s="10"/>
      <c r="K11" s="10"/>
      <c r="L11" s="10"/>
      <c r="M11" s="10"/>
      <c r="N11" s="10"/>
      <c r="O11" s="10">
        <f>C15/C29</f>
        <v>282006</v>
      </c>
      <c r="P11" s="10"/>
      <c r="Q11" s="10"/>
      <c r="R11" s="10"/>
      <c r="S11" s="10"/>
      <c r="T11" s="10"/>
    </row>
    <row r="12" spans="2:20">
      <c r="B12" s="11" t="s">
        <v>43</v>
      </c>
      <c r="C12" s="12">
        <f>IF(VLOOKUP($B12,'01_データ入力'!$A$3:$D$102,2,FALSE)="","-",VLOOKUP($B12,'01_データ入力'!$A$3:$D$102,2,FALSE))</f>
        <v>511433000000</v>
      </c>
      <c r="D12" s="12">
        <f>IF(VLOOKUP($B12,'01_データ入力'!$A$3:$D$102,3,FALSE)="","-",VLOOKUP($B12,'01_データ入力'!$A$3:$D$102,3,FALSE))</f>
        <v>1874614000000</v>
      </c>
      <c r="E12" s="12">
        <f>IF(VLOOKUP($B12,'01_データ入力'!$A$3:$D$102,4,FALSE)="","-",VLOOKUP($B12,'01_データ入力'!$A$3:$D$102,4,FALSE))</f>
        <v>243278000000</v>
      </c>
      <c r="G12" s="3" t="s">
        <v>112</v>
      </c>
      <c r="H12" s="10"/>
      <c r="I12" s="10"/>
      <c r="J12" s="10"/>
      <c r="K12" s="10"/>
      <c r="L12" s="10"/>
      <c r="M12" s="10"/>
      <c r="N12" s="10">
        <f>C16/C29</f>
        <v>197352</v>
      </c>
      <c r="O12" s="10"/>
      <c r="P12" s="10"/>
      <c r="Q12" s="10"/>
      <c r="R12" s="10"/>
      <c r="S12" s="10"/>
      <c r="T12" s="10"/>
    </row>
    <row r="13" spans="2:20">
      <c r="B13" s="3" t="s">
        <v>109</v>
      </c>
      <c r="C13" s="12">
        <f>IF(VLOOKUP($B13,'01_データ入力'!$A$3:$D$102,2,FALSE)="","-",VLOOKUP($B13,'01_データ入力'!$A$3:$D$102,2,FALSE))</f>
        <v>740903000000</v>
      </c>
      <c r="D13" s="12">
        <f>IF(VLOOKUP($B13,'01_データ入力'!$A$3:$D$102,3,FALSE)="","-",VLOOKUP($B13,'01_データ入力'!$A$3:$D$102,3,FALSE))</f>
        <v>1758910000000</v>
      </c>
      <c r="E13" s="12">
        <f>IF(VLOOKUP($B13,'01_データ入力'!$A$3:$D$102,4,FALSE)="","-",VLOOKUP($B13,'01_データ入力'!$A$3:$D$102,4,FALSE))</f>
        <v>332532000000</v>
      </c>
      <c r="G13" s="3" t="s">
        <v>113</v>
      </c>
      <c r="H13" s="10"/>
      <c r="I13" s="10"/>
      <c r="J13" s="10"/>
      <c r="K13" s="10"/>
      <c r="L13" s="10"/>
      <c r="M13" s="10"/>
      <c r="N13" s="10">
        <f>C17/C29</f>
        <v>84654</v>
      </c>
      <c r="O13" s="10"/>
      <c r="P13" s="10"/>
      <c r="Q13" s="10"/>
      <c r="R13" s="10"/>
      <c r="S13" s="10"/>
      <c r="T13" s="10"/>
    </row>
    <row r="14" spans="2:20">
      <c r="B14" s="3" t="s">
        <v>110</v>
      </c>
      <c r="C14" s="12">
        <f>IF(VLOOKUP($B14,'01_データ入力'!$A$3:$D$102,2,FALSE)="","-",VLOOKUP($B14,'01_データ入力'!$A$3:$D$102,2,FALSE))</f>
        <v>458897000000</v>
      </c>
      <c r="D14" s="12">
        <f>IF(VLOOKUP($B14,'01_データ入力'!$A$3:$D$102,3,FALSE)="","-",VLOOKUP($B14,'01_データ入力'!$A$3:$D$102,3,FALSE))</f>
        <v>788437000000</v>
      </c>
      <c r="E14" s="12">
        <f>IF(VLOOKUP($B14,'01_データ入力'!$A$3:$D$102,4,FALSE)="","-",VLOOKUP($B14,'01_データ入力'!$A$3:$D$102,4,FALSE))</f>
        <v>171837000000</v>
      </c>
      <c r="G14" s="3" t="s">
        <v>114</v>
      </c>
      <c r="H14" s="10"/>
      <c r="I14" s="10"/>
      <c r="J14" s="10"/>
      <c r="K14" s="10"/>
      <c r="L14" s="10"/>
      <c r="M14" s="10">
        <f>C18/C29</f>
        <v>2958</v>
      </c>
      <c r="N14" s="10"/>
      <c r="O14" s="10"/>
      <c r="P14" s="10"/>
      <c r="Q14" s="10"/>
      <c r="R14" s="10"/>
      <c r="S14" s="10"/>
      <c r="T14" s="10"/>
    </row>
    <row r="15" spans="2:20">
      <c r="B15" s="3" t="s">
        <v>111</v>
      </c>
      <c r="C15" s="12">
        <f>IF(VLOOKUP($B15,'01_データ入力'!$A$3:$D$102,2,FALSE)="","-",VLOOKUP($B15,'01_データ入力'!$A$3:$D$102,2,FALSE))</f>
        <v>282006000000</v>
      </c>
      <c r="D15" s="12">
        <f>IF(VLOOKUP($B15,'01_データ入力'!$A$3:$D$102,3,FALSE)="","-",VLOOKUP($B15,'01_データ入力'!$A$3:$D$102,3,FALSE))</f>
        <v>970472000000</v>
      </c>
      <c r="E15" s="12">
        <f>IF(VLOOKUP($B15,'01_データ入力'!$A$3:$D$102,4,FALSE)="","-",VLOOKUP($B15,'01_データ入力'!$A$3:$D$102,4,FALSE))</f>
        <v>160695000000</v>
      </c>
      <c r="G15" s="3" t="s">
        <v>115</v>
      </c>
      <c r="H15" s="10"/>
      <c r="I15" s="10"/>
      <c r="J15" s="10"/>
      <c r="K15" s="10"/>
      <c r="L15" s="10"/>
      <c r="M15" s="10">
        <f>C19/C29</f>
        <v>87612</v>
      </c>
      <c r="N15" s="10"/>
      <c r="O15" s="10"/>
      <c r="P15" s="10"/>
      <c r="Q15" s="10"/>
      <c r="R15" s="10"/>
      <c r="S15" s="10"/>
      <c r="T15" s="10"/>
    </row>
    <row r="16" spans="2:20">
      <c r="B16" s="3" t="s">
        <v>112</v>
      </c>
      <c r="C16" s="12">
        <f>IF(VLOOKUP($B16,'01_データ入力'!$A$3:$D$102,2,FALSE)="","-",VLOOKUP($B16,'01_データ入力'!$A$3:$D$102,2,FALSE))</f>
        <v>197352000000</v>
      </c>
      <c r="D16" s="12">
        <f>IF(VLOOKUP($B16,'01_データ入力'!$A$3:$D$102,3,FALSE)="","-",VLOOKUP($B16,'01_データ入力'!$A$3:$D$102,3,FALSE))</f>
        <v>329838000000</v>
      </c>
      <c r="E16" s="12">
        <f>IF(VLOOKUP($B16,'01_データ入力'!$A$3:$D$102,4,FALSE)="","-",VLOOKUP($B16,'01_データ入力'!$A$3:$D$102,4,FALSE))</f>
        <v>111982000000</v>
      </c>
      <c r="G16" s="3" t="s">
        <v>0</v>
      </c>
      <c r="H16" s="10"/>
      <c r="I16" s="10"/>
      <c r="J16" s="10"/>
      <c r="K16" s="10"/>
      <c r="L16" s="10">
        <f>C20/C29</f>
        <v>-15672</v>
      </c>
      <c r="M16" s="10"/>
      <c r="N16" s="10"/>
      <c r="O16" s="10"/>
      <c r="P16" s="10"/>
      <c r="Q16" s="10"/>
      <c r="R16" s="10"/>
      <c r="S16" s="10"/>
      <c r="T16" s="10"/>
    </row>
    <row r="17" spans="2:20">
      <c r="B17" s="3" t="s">
        <v>113</v>
      </c>
      <c r="C17" s="12">
        <f>IF(VLOOKUP($B17,'01_データ入力'!$A$3:$D$102,2,FALSE)="","-",VLOOKUP($B17,'01_データ入力'!$A$3:$D$102,2,FALSE))</f>
        <v>84654000000</v>
      </c>
      <c r="D17" s="12">
        <f>IF(VLOOKUP($B17,'01_データ入力'!$A$3:$D$102,3,FALSE)="","-",VLOOKUP($B17,'01_データ入力'!$A$3:$D$102,3,FALSE))</f>
        <v>640635000000</v>
      </c>
      <c r="E17" s="12">
        <f>IF(VLOOKUP($B17,'01_データ入力'!$A$3:$D$102,4,FALSE)="","-",VLOOKUP($B17,'01_データ入力'!$A$3:$D$102,4,FALSE))</f>
        <v>48713000000</v>
      </c>
      <c r="G17" s="3" t="s">
        <v>116</v>
      </c>
      <c r="H17" s="10"/>
      <c r="I17" s="10"/>
      <c r="J17" s="10"/>
      <c r="K17" s="10"/>
      <c r="L17" s="10">
        <f>C21/C29</f>
        <v>71940</v>
      </c>
      <c r="M17" s="10"/>
      <c r="N17" s="10"/>
      <c r="O17" s="10"/>
      <c r="P17" s="10"/>
      <c r="Q17" s="10"/>
      <c r="R17" s="10"/>
      <c r="S17" s="10"/>
      <c r="T17" s="10"/>
    </row>
    <row r="18" spans="2:20">
      <c r="B18" s="3" t="s">
        <v>114</v>
      </c>
      <c r="C18" s="12">
        <f>IF(VLOOKUP($B18,'01_データ入力'!$A$3:$D$102,2,FALSE)="","-",VLOOKUP($B18,'01_データ入力'!$A$3:$D$102,2,FALSE))</f>
        <v>2958000000</v>
      </c>
      <c r="D18" s="12">
        <f>IF(VLOOKUP($B18,'01_データ入力'!$A$3:$D$102,3,FALSE)="","-",VLOOKUP($B18,'01_データ入力'!$A$3:$D$102,3,FALSE))</f>
        <v>38362000000</v>
      </c>
      <c r="E18" s="12">
        <f>IF(VLOOKUP($B18,'01_データ入力'!$A$3:$D$102,4,FALSE)="","-",VLOOKUP($B18,'01_データ入力'!$A$3:$D$102,4,FALSE))</f>
        <v>2757000000</v>
      </c>
      <c r="G18" s="3" t="s">
        <v>117</v>
      </c>
      <c r="H18" s="10"/>
      <c r="I18" s="10"/>
      <c r="J18" s="10"/>
      <c r="K18" s="10">
        <f>C22/C29</f>
        <v>23074</v>
      </c>
      <c r="L18" s="10"/>
      <c r="M18" s="10"/>
      <c r="N18" s="10"/>
      <c r="O18" s="10"/>
      <c r="P18" s="10"/>
      <c r="Q18" s="10"/>
      <c r="R18" s="10"/>
      <c r="S18" s="10"/>
      <c r="T18" s="10"/>
    </row>
    <row r="19" spans="2:20">
      <c r="B19" s="3" t="s">
        <v>115</v>
      </c>
      <c r="C19" s="12">
        <f>IF(VLOOKUP($B19,'01_データ入力'!$A$3:$D$102,2,FALSE)="","-",VLOOKUP($B19,'01_データ入力'!$A$3:$D$102,2,FALSE))</f>
        <v>87612000000</v>
      </c>
      <c r="D19" s="12">
        <f>IF(VLOOKUP($B19,'01_データ入力'!$A$3:$D$102,3,FALSE)="","-",VLOOKUP($B19,'01_データ入力'!$A$3:$D$102,3,FALSE))</f>
        <v>678996000000</v>
      </c>
      <c r="E19" s="12">
        <f>IF(VLOOKUP($B19,'01_データ入力'!$A$3:$D$102,4,FALSE)="","-",VLOOKUP($B19,'01_データ入力'!$A$3:$D$102,4,FALSE))</f>
        <v>49983000000</v>
      </c>
      <c r="G19" s="3" t="s">
        <v>118</v>
      </c>
      <c r="H19" s="10"/>
      <c r="I19" s="10"/>
      <c r="J19" s="10"/>
      <c r="K19" s="10">
        <f>C23/C29</f>
        <v>48865</v>
      </c>
      <c r="L19" s="10"/>
      <c r="M19" s="10"/>
      <c r="N19" s="10"/>
      <c r="O19" s="10"/>
      <c r="P19" s="10"/>
      <c r="Q19" s="10"/>
      <c r="R19" s="10"/>
      <c r="S19" s="10"/>
      <c r="T19" s="10"/>
    </row>
    <row r="20" spans="2:20">
      <c r="B20" s="3" t="s">
        <v>0</v>
      </c>
      <c r="C20" s="12">
        <f>IF(VLOOKUP($B20,'01_データ入力'!$A$3:$D$102,2,FALSE)="","-",VLOOKUP($B20,'01_データ入力'!$A$3:$D$102,2,FALSE))</f>
        <v>-15672000000</v>
      </c>
      <c r="D20" s="12">
        <f>IF(VLOOKUP($B20,'01_データ入力'!$A$3:$D$102,3,FALSE)="","-",VLOOKUP($B20,'01_データ入力'!$A$3:$D$102,3,FALSE))</f>
        <v>2309000000</v>
      </c>
      <c r="E20" s="12">
        <f>IF(VLOOKUP($B20,'01_データ入力'!$A$3:$D$102,4,FALSE)="","-",VLOOKUP($B20,'01_データ入力'!$A$3:$D$102,4,FALSE))</f>
        <v>-4289000000</v>
      </c>
      <c r="G20" s="3" t="s">
        <v>119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>
        <f>C24/C29</f>
        <v>60483</v>
      </c>
      <c r="S20" s="10"/>
      <c r="T20" s="10"/>
    </row>
    <row r="21" spans="2:20">
      <c r="B21" s="3" t="s">
        <v>126</v>
      </c>
      <c r="C21" s="12">
        <f>IF(VLOOKUP($B21,'01_データ入力'!$A$3:$D$102,2,FALSE)="","-",VLOOKUP($B21,'01_データ入力'!$A$3:$D$102,2,FALSE))</f>
        <v>71940000000</v>
      </c>
      <c r="D21" s="12">
        <f>IF(VLOOKUP($B21,'01_データ入力'!$A$3:$D$102,3,FALSE)="","-",VLOOKUP($B21,'01_データ入力'!$A$3:$D$102,3,FALSE))</f>
        <v>681305000000</v>
      </c>
      <c r="E21" s="12">
        <f>IF(VLOOKUP($B21,'01_データ入力'!$A$3:$D$102,4,FALSE)="","-",VLOOKUP($B21,'01_データ入力'!$A$3:$D$102,4,FALSE))</f>
        <v>45694000000</v>
      </c>
      <c r="G21" s="3" t="s">
        <v>120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>
        <f>C25/C29</f>
        <v>-29771</v>
      </c>
      <c r="T21" s="10"/>
    </row>
    <row r="22" spans="2:20">
      <c r="B22" s="3" t="s">
        <v>117</v>
      </c>
      <c r="C22" s="12">
        <f>IF(VLOOKUP($B22,'01_データ入力'!$A$3:$D$102,2,FALSE)="","-",VLOOKUP($B22,'01_データ入力'!$A$3:$D$102,2,FALSE))</f>
        <v>23074000000</v>
      </c>
      <c r="D22" s="12">
        <f>IF(VLOOKUP($B22,'01_データ入力'!$A$3:$D$102,3,FALSE)="","-",VLOOKUP($B22,'01_データ入力'!$A$3:$D$102,3,FALSE))</f>
        <v>200884000000</v>
      </c>
      <c r="E22" s="12">
        <f>IF(VLOOKUP($B22,'01_データ入力'!$A$3:$D$102,4,FALSE)="","-",VLOOKUP($B22,'01_データ入力'!$A$3:$D$102,4,FALSE))</f>
        <v>18740000000</v>
      </c>
      <c r="G22" s="3" t="s">
        <v>121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>
        <f>C26/C29</f>
        <v>-19037</v>
      </c>
    </row>
    <row r="23" spans="2:20">
      <c r="B23" s="3" t="s">
        <v>118</v>
      </c>
      <c r="C23" s="12">
        <f>IF(VLOOKUP($B23,'01_データ入力'!$A$3:$D$102,2,FALSE)="","-",VLOOKUP($B23,'01_データ入力'!$A$3:$D$102,2,FALSE))</f>
        <v>48865000000</v>
      </c>
      <c r="D23" s="12">
        <f>IF(VLOOKUP($B23,'01_データ入力'!$A$3:$D$102,3,FALSE)="","-",VLOOKUP($B23,'01_データ入力'!$A$3:$D$102,3,FALSE))</f>
        <v>480420000000</v>
      </c>
      <c r="E23" s="12">
        <f>IF(VLOOKUP($B23,'01_データ入力'!$A$3:$D$102,4,FALSE)="","-",VLOOKUP($B23,'01_データ入力'!$A$3:$D$102,4,FALSE))</f>
        <v>26954000000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2:20">
      <c r="B24" s="3" t="s">
        <v>119</v>
      </c>
      <c r="C24" s="12">
        <f>IF(VLOOKUP($B24,'01_データ入力'!$A$3:$D$102,2,FALSE)="","-",VLOOKUP($B24,'01_データ入力'!$A$3:$D$102,2,FALSE))</f>
        <v>60483000000</v>
      </c>
      <c r="D24" s="12">
        <f>IF(VLOOKUP($B24,'01_データ入力'!$A$3:$D$102,3,FALSE)="","-",VLOOKUP($B24,'01_データ入力'!$A$3:$D$102,3,FALSE))</f>
        <v>612106000000</v>
      </c>
      <c r="E24" s="12">
        <f>IF(VLOOKUP($B24,'01_データ入力'!$A$3:$D$102,4,FALSE)="","-",VLOOKUP($B24,'01_データ入力'!$A$3:$D$102,4,FALSE))</f>
        <v>35000000000</v>
      </c>
    </row>
    <row r="25" spans="2:20">
      <c r="B25" s="3" t="s">
        <v>120</v>
      </c>
      <c r="C25" s="12">
        <f>IF(VLOOKUP($B25,'01_データ入力'!$A$3:$D$102,2,FALSE)="","-",VLOOKUP($B25,'01_データ入力'!$A$3:$D$102,2,FALSE))</f>
        <v>-29771000000</v>
      </c>
      <c r="D25" s="12">
        <f>IF(VLOOKUP($B25,'01_データ入力'!$A$3:$D$102,3,FALSE)="","-",VLOOKUP($B25,'01_データ入力'!$A$3:$D$102,3,FALSE))</f>
        <v>-136533000000</v>
      </c>
      <c r="E25" s="12">
        <f>IF(VLOOKUP($B25,'01_データ入力'!$A$3:$D$102,4,FALSE)="","-",VLOOKUP($B25,'01_データ入力'!$A$3:$D$102,4,FALSE))</f>
        <v>-6651000000</v>
      </c>
      <c r="G25" s="8" t="str">
        <f>"X社｜"&amp;C4&amp;"｜"&amp;C31&amp;"｜比率"</f>
        <v>X社｜株式会社バンダイナムコホールディングス｜7832｜比率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2:20">
      <c r="B26" s="3" t="s">
        <v>121</v>
      </c>
      <c r="C26" s="12">
        <f>IF(VLOOKUP($B26,'01_データ入力'!$A$3:$D$102,2,FALSE)="","-",VLOOKUP($B26,'01_データ入力'!$A$3:$D$102,2,FALSE))</f>
        <v>-19037000000</v>
      </c>
      <c r="D26" s="12">
        <f>IF(VLOOKUP($B26,'01_データ入力'!$A$3:$D$102,3,FALSE)="","-",VLOOKUP($B26,'01_データ入力'!$A$3:$D$102,3,FALSE))</f>
        <v>-194938000000</v>
      </c>
      <c r="E26" s="12">
        <f>IF(VLOOKUP($B26,'01_データ入力'!$A$3:$D$102,4,FALSE)="","-",VLOOKUP($B26,'01_データ入力'!$A$3:$D$102,4,FALSE))</f>
        <v>-6647000000</v>
      </c>
      <c r="G26" s="3" t="s">
        <v>103</v>
      </c>
      <c r="H26" s="10">
        <f>H4/(H4+H5)*100</f>
        <v>62.120879225853287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2:20">
      <c r="G27" s="3" t="s">
        <v>105</v>
      </c>
      <c r="H27" s="10">
        <f>H5/(H4+H5)*100</f>
        <v>37.879120774146706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2:20">
      <c r="B28" s="3" t="s">
        <v>128</v>
      </c>
      <c r="C28" s="9" t="str">
        <f>'01_データ入力'!B12&amp;" / "&amp;'01_データ入力'!B5&amp;" / "&amp;C6&amp;" / "&amp;C7&amp;" / "&amp;C5</f>
        <v>BANDAI NAMCO Holdings Inc. / 7832 / プライム / その他製品 / 2021</v>
      </c>
      <c r="D28" s="9" t="str">
        <f>'01_データ入力'!C12&amp;" / "&amp;'01_データ入力'!C5&amp;" / "&amp;D6&amp;" / "&amp;D7&amp;" / "&amp;D5</f>
        <v>Nintendo Co., Ltd. / 7974 / プライム / その他製品 / 2021</v>
      </c>
      <c r="E28" s="9" t="str">
        <f>'01_データ入力'!D12&amp;" / "&amp;'01_データ入力'!D5&amp;" / "&amp;E6&amp;" / "&amp;E7&amp;" / "&amp;E5</f>
        <v>SQUARE ENIX HOLDINGS CO.,LTD. / 9684 / プライム / 情報・通信業 / 2021</v>
      </c>
      <c r="G28" s="3" t="s">
        <v>106</v>
      </c>
      <c r="H28" s="10"/>
      <c r="I28" s="10">
        <f>I6/(I6+I7+I8)*100</f>
        <v>24.007172675055713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2:20">
      <c r="B29" s="3" t="s">
        <v>122</v>
      </c>
      <c r="C29" s="17">
        <v>1000000</v>
      </c>
      <c r="D29" s="17">
        <v>1000000</v>
      </c>
      <c r="E29" s="17">
        <v>1000000</v>
      </c>
      <c r="G29" s="3" t="s">
        <v>107</v>
      </c>
      <c r="H29" s="10"/>
      <c r="I29" s="10">
        <f>I7/(I6+I7+I8)*100</f>
        <v>6.1993965454890345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2:20">
      <c r="B30" s="3" t="s">
        <v>129</v>
      </c>
      <c r="C30" s="9" t="str">
        <f>IF('02_データ計算'!C29=1000000,"(百万円)", IF('02_データ計算'!C29=1000, "(千円)","-"))</f>
        <v>(百万円)</v>
      </c>
      <c r="D30" s="9" t="str">
        <f>IF('02_データ計算'!D29=1000000,"(百万円)", IF('02_データ計算'!D29=1000, "(千円)","-"))</f>
        <v>(百万円)</v>
      </c>
      <c r="E30" s="9" t="str">
        <f>IF('02_データ計算'!E29=1000000,"(百万円)", IF('02_データ計算'!E29=1000, "(千円)","-"))</f>
        <v>(百万円)</v>
      </c>
      <c r="G30" s="3" t="s">
        <v>108</v>
      </c>
      <c r="H30" s="10"/>
      <c r="I30" s="10">
        <f>I8/(I6+I7+I8)*100</f>
        <v>69.793430779455264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2:20">
      <c r="B31" s="3" t="s">
        <v>14</v>
      </c>
      <c r="C31" s="6">
        <f>IF('01_データ入力'!B5&lt;&gt;"",HYPERLINK("https://zaimani.com/financial-analysis-catalog/"&amp;'01_データ入力'!B5,    '01_データ入力'!B5),"")</f>
        <v>7832</v>
      </c>
      <c r="D31" s="6">
        <f>IF('01_データ入力'!C5&lt;&gt;"",HYPERLINK("https://zaimani.com/financial-analysis-catalog/"&amp;'01_データ入力'!C5,    '01_データ入力'!C5),"")</f>
        <v>7974</v>
      </c>
      <c r="E31" s="6">
        <f>IF('01_データ入力'!D5&lt;&gt;"",HYPERLINK("https://zaimani.com/financial-analysis-catalog/"&amp;'01_データ入力'!D5,    '01_データ入力'!D5),"")</f>
        <v>9684</v>
      </c>
      <c r="G31" s="3" t="s">
        <v>109</v>
      </c>
      <c r="H31" s="10"/>
      <c r="I31" s="10"/>
      <c r="J31" s="10"/>
      <c r="K31" s="10"/>
      <c r="L31" s="13">
        <f>IF(C13&lt;&gt;"-",100,"")</f>
        <v>100</v>
      </c>
      <c r="M31" s="10"/>
      <c r="N31" s="10"/>
      <c r="O31" s="10"/>
      <c r="P31" s="13"/>
      <c r="Q31" s="10"/>
      <c r="R31" s="10"/>
      <c r="S31" s="10"/>
      <c r="T31" s="10"/>
    </row>
    <row r="32" spans="2:20">
      <c r="G32" s="3" t="s">
        <v>110</v>
      </c>
      <c r="H32" s="10"/>
      <c r="I32" s="10"/>
      <c r="J32" s="10"/>
      <c r="K32" s="10">
        <f>O10/$P9*100</f>
        <v>61.937527584582597</v>
      </c>
      <c r="L32" s="10"/>
      <c r="M32" s="10"/>
      <c r="N32" s="10"/>
      <c r="O32" s="10"/>
      <c r="P32" s="10"/>
      <c r="Q32" s="10"/>
      <c r="R32" s="10"/>
      <c r="S32" s="10"/>
      <c r="T32" s="10"/>
    </row>
    <row r="33" spans="2:20">
      <c r="G33" s="3" t="s">
        <v>111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2:20">
      <c r="B34" s="6"/>
      <c r="G34" s="3" t="s">
        <v>112</v>
      </c>
      <c r="H34" s="10"/>
      <c r="I34" s="10"/>
      <c r="J34" s="10"/>
      <c r="K34" s="10">
        <f>N12/$P9*100</f>
        <v>26.63668523409947</v>
      </c>
      <c r="L34" s="10"/>
      <c r="M34" s="10"/>
      <c r="N34" s="10"/>
      <c r="O34" s="10"/>
      <c r="P34" s="10"/>
      <c r="Q34" s="10"/>
      <c r="R34" s="10"/>
      <c r="S34" s="10"/>
      <c r="T34" s="10"/>
    </row>
    <row r="35" spans="2:20">
      <c r="B35" s="6"/>
      <c r="G35" s="3" t="s">
        <v>113</v>
      </c>
      <c r="H35" s="10"/>
      <c r="I35" s="10"/>
      <c r="J35" s="10"/>
      <c r="K35" s="10">
        <f>N13/$P9*100</f>
        <v>11.425787181317933</v>
      </c>
      <c r="L35" s="10"/>
      <c r="M35" s="10"/>
      <c r="N35" s="10"/>
      <c r="O35" s="10"/>
      <c r="P35" s="10"/>
      <c r="Q35" s="10"/>
      <c r="R35" s="10"/>
      <c r="S35" s="10"/>
      <c r="T35" s="10"/>
    </row>
    <row r="36" spans="2:20">
      <c r="G36" s="3" t="s">
        <v>114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2:20">
      <c r="G37" s="3" t="s">
        <v>115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2:20">
      <c r="G38" s="3" t="s">
        <v>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2:20">
      <c r="G39" s="3" t="s">
        <v>116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2:20">
      <c r="G40" s="3" t="s">
        <v>117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2:20">
      <c r="G41" s="3" t="s">
        <v>118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2:20">
      <c r="G42" s="3" t="s">
        <v>119</v>
      </c>
      <c r="H42" s="10"/>
      <c r="I42" s="10"/>
      <c r="J42" s="10"/>
      <c r="K42" s="10"/>
      <c r="L42" s="10"/>
      <c r="M42" s="10"/>
      <c r="N42" s="10">
        <f>ABS(R20)/(ABS($R20)+ABS($S21)+ABS($T22))*100</f>
        <v>55.341244933251602</v>
      </c>
      <c r="O42" s="10"/>
      <c r="P42" s="10"/>
      <c r="Q42" s="10"/>
      <c r="R42" s="10"/>
      <c r="S42" s="10"/>
      <c r="T42" s="10"/>
    </row>
    <row r="43" spans="2:20">
      <c r="G43" s="3" t="s">
        <v>120</v>
      </c>
      <c r="H43" s="10"/>
      <c r="I43" s="10"/>
      <c r="J43" s="10"/>
      <c r="K43" s="10"/>
      <c r="L43" s="10"/>
      <c r="M43" s="10"/>
      <c r="N43" s="10">
        <f>ABS(S21)/(ABS($R20)+ABS($S21)+ABS($T22))*100</f>
        <v>27.240120412476781</v>
      </c>
      <c r="O43" s="10"/>
      <c r="P43" s="10"/>
      <c r="Q43" s="10"/>
      <c r="R43" s="10"/>
      <c r="S43" s="10"/>
      <c r="T43" s="10"/>
    </row>
    <row r="44" spans="2:20">
      <c r="G44" s="3" t="s">
        <v>121</v>
      </c>
      <c r="H44" s="10"/>
      <c r="I44" s="10"/>
      <c r="J44" s="10"/>
      <c r="K44" s="10"/>
      <c r="L44" s="10"/>
      <c r="M44" s="10"/>
      <c r="N44" s="10">
        <f>ABS(T22)/(ABS($R20)+ABS($S21)+ABS($T22))*100</f>
        <v>17.418634654271621</v>
      </c>
      <c r="O44" s="10"/>
      <c r="P44" s="10"/>
      <c r="Q44" s="10"/>
      <c r="R44" s="10"/>
      <c r="S44" s="10"/>
      <c r="T44" s="10"/>
    </row>
    <row r="45" spans="2:20"/>
    <row r="46" spans="2:20"/>
    <row r="47" spans="2:20">
      <c r="G47" s="8" t="str">
        <f>"Y社｜"&amp;D4&amp;"｜"&amp;D31&amp;"｜実数"</f>
        <v>Y社｜任天堂株式会社｜7974｜実数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2:20">
      <c r="G48" s="3" t="s">
        <v>103</v>
      </c>
      <c r="H48" s="10">
        <f>D8/$D$29</f>
        <v>2020375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7:20">
      <c r="G49" s="3" t="s">
        <v>105</v>
      </c>
      <c r="H49" s="10">
        <f>D9/$D$29</f>
        <v>426543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7:20">
      <c r="G50" s="3" t="s">
        <v>106</v>
      </c>
      <c r="H50" s="10"/>
      <c r="I50" s="10">
        <f>D10/$D$29</f>
        <v>526331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7:20">
      <c r="G51" s="3" t="s">
        <v>107</v>
      </c>
      <c r="H51" s="10"/>
      <c r="I51" s="10">
        <f t="shared" ref="I51" si="0">D11/$D$29</f>
        <v>45972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7:20">
      <c r="G52" s="3" t="s">
        <v>108</v>
      </c>
      <c r="H52" s="10"/>
      <c r="I52" s="10">
        <f>D12/$D$29</f>
        <v>1874614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7:20">
      <c r="G53" s="3" t="s">
        <v>109</v>
      </c>
      <c r="H53" s="10"/>
      <c r="I53" s="10"/>
      <c r="J53" s="10"/>
      <c r="K53" s="10"/>
      <c r="L53" s="10"/>
      <c r="M53" s="10"/>
      <c r="N53" s="10"/>
      <c r="O53" s="10"/>
      <c r="P53" s="13">
        <f>D13/$D$29</f>
        <v>1758910</v>
      </c>
      <c r="Q53" s="10"/>
      <c r="R53" s="10"/>
      <c r="S53" s="10"/>
      <c r="T53" s="10"/>
    </row>
    <row r="54" spans="7:20">
      <c r="G54" s="3" t="s">
        <v>110</v>
      </c>
      <c r="H54" s="10"/>
      <c r="I54" s="10"/>
      <c r="J54" s="10"/>
      <c r="K54" s="10"/>
      <c r="L54" s="10"/>
      <c r="M54" s="10"/>
      <c r="N54" s="10"/>
      <c r="O54" s="13">
        <f>D14/$D$29</f>
        <v>788437</v>
      </c>
      <c r="P54" s="10"/>
      <c r="Q54" s="10"/>
      <c r="R54" s="10"/>
      <c r="S54" s="10"/>
      <c r="T54" s="10"/>
    </row>
    <row r="55" spans="7:20">
      <c r="G55" s="3" t="s">
        <v>111</v>
      </c>
      <c r="H55" s="10"/>
      <c r="I55" s="10"/>
      <c r="J55" s="10"/>
      <c r="K55" s="10"/>
      <c r="L55" s="10"/>
      <c r="M55" s="10"/>
      <c r="N55" s="10"/>
      <c r="O55" s="13">
        <f>D15/$D$29</f>
        <v>970472</v>
      </c>
      <c r="P55" s="10"/>
      <c r="Q55" s="10"/>
      <c r="R55" s="10"/>
      <c r="S55" s="10"/>
      <c r="T55" s="10"/>
    </row>
    <row r="56" spans="7:20">
      <c r="G56" s="3" t="s">
        <v>112</v>
      </c>
      <c r="H56" s="10"/>
      <c r="I56" s="10"/>
      <c r="J56" s="10"/>
      <c r="K56" s="10"/>
      <c r="L56" s="10"/>
      <c r="M56" s="10"/>
      <c r="N56" s="13">
        <f>D16/$D$29</f>
        <v>329838</v>
      </c>
      <c r="O56" s="10"/>
      <c r="P56" s="10"/>
      <c r="Q56" s="10"/>
      <c r="R56" s="10"/>
      <c r="S56" s="10"/>
      <c r="T56" s="10"/>
    </row>
    <row r="57" spans="7:20">
      <c r="G57" s="3" t="s">
        <v>113</v>
      </c>
      <c r="H57" s="10"/>
      <c r="I57" s="10"/>
      <c r="J57" s="10"/>
      <c r="K57" s="10"/>
      <c r="L57" s="10"/>
      <c r="M57" s="10"/>
      <c r="N57" s="13">
        <f>D17/$D$29</f>
        <v>640635</v>
      </c>
      <c r="O57" s="10"/>
      <c r="P57" s="10"/>
      <c r="Q57" s="10"/>
      <c r="R57" s="10"/>
      <c r="S57" s="10"/>
      <c r="T57" s="10"/>
    </row>
    <row r="58" spans="7:20">
      <c r="G58" s="3" t="s">
        <v>114</v>
      </c>
      <c r="H58" s="10"/>
      <c r="I58" s="10"/>
      <c r="J58" s="10"/>
      <c r="K58" s="10"/>
      <c r="L58" s="10"/>
      <c r="M58" s="13">
        <f>D18/$D$29</f>
        <v>38362</v>
      </c>
      <c r="N58" s="10"/>
      <c r="O58" s="10"/>
      <c r="P58" s="10"/>
      <c r="Q58" s="10"/>
      <c r="R58" s="10"/>
      <c r="S58" s="10"/>
      <c r="T58" s="10"/>
    </row>
    <row r="59" spans="7:20">
      <c r="G59" s="3" t="s">
        <v>115</v>
      </c>
      <c r="H59" s="10"/>
      <c r="I59" s="10"/>
      <c r="J59" s="10"/>
      <c r="K59" s="10"/>
      <c r="L59" s="10"/>
      <c r="M59" s="13">
        <f>D19/$D$29</f>
        <v>678996</v>
      </c>
      <c r="N59" s="10"/>
      <c r="O59" s="10"/>
      <c r="P59" s="10"/>
      <c r="Q59" s="10"/>
      <c r="R59" s="10"/>
      <c r="S59" s="10"/>
      <c r="T59" s="10"/>
    </row>
    <row r="60" spans="7:20">
      <c r="G60" s="3" t="s">
        <v>0</v>
      </c>
      <c r="H60" s="10"/>
      <c r="I60" s="10"/>
      <c r="J60" s="10"/>
      <c r="K60" s="10"/>
      <c r="L60" s="13">
        <f>D20/$D$29</f>
        <v>2309</v>
      </c>
      <c r="M60" s="10"/>
      <c r="N60" s="10"/>
      <c r="O60" s="10"/>
      <c r="P60" s="10"/>
      <c r="Q60" s="10"/>
      <c r="R60" s="10"/>
      <c r="S60" s="10"/>
      <c r="T60" s="10"/>
    </row>
    <row r="61" spans="7:20">
      <c r="G61" s="3" t="s">
        <v>116</v>
      </c>
      <c r="H61" s="10"/>
      <c r="I61" s="10"/>
      <c r="J61" s="10"/>
      <c r="K61" s="10"/>
      <c r="L61" s="13">
        <f>D21/$D$29</f>
        <v>681305</v>
      </c>
      <c r="M61" s="10"/>
      <c r="N61" s="10"/>
      <c r="O61" s="10"/>
      <c r="P61" s="10"/>
      <c r="Q61" s="10"/>
      <c r="R61" s="10"/>
      <c r="S61" s="10"/>
      <c r="T61" s="10"/>
    </row>
    <row r="62" spans="7:20">
      <c r="G62" s="3" t="s">
        <v>117</v>
      </c>
      <c r="H62" s="10"/>
      <c r="I62" s="10"/>
      <c r="J62" s="10"/>
      <c r="K62" s="13">
        <f>D22/$D$29</f>
        <v>200884</v>
      </c>
      <c r="L62" s="10"/>
      <c r="M62" s="10"/>
      <c r="N62" s="10"/>
      <c r="O62" s="10"/>
      <c r="P62" s="10"/>
      <c r="Q62" s="10"/>
      <c r="R62" s="10"/>
      <c r="S62" s="10"/>
      <c r="T62" s="10"/>
    </row>
    <row r="63" spans="7:20">
      <c r="G63" s="3" t="s">
        <v>118</v>
      </c>
      <c r="H63" s="10"/>
      <c r="I63" s="10"/>
      <c r="J63" s="10"/>
      <c r="K63" s="13">
        <f>D23/$D$29</f>
        <v>480420</v>
      </c>
      <c r="L63" s="10"/>
      <c r="M63" s="10"/>
      <c r="N63" s="10"/>
      <c r="O63" s="10"/>
      <c r="P63" s="10"/>
      <c r="Q63" s="10"/>
      <c r="R63" s="10"/>
      <c r="S63" s="10"/>
      <c r="T63" s="10"/>
    </row>
    <row r="64" spans="7:20">
      <c r="G64" s="3" t="s">
        <v>119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3">
        <f>D24/$D$29</f>
        <v>612106</v>
      </c>
      <c r="S64" s="10"/>
      <c r="T64" s="10"/>
    </row>
    <row r="65" spans="7:20">
      <c r="G65" s="3" t="s">
        <v>120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3">
        <f>D25/$D$29</f>
        <v>-136533</v>
      </c>
      <c r="T65" s="10"/>
    </row>
    <row r="66" spans="7:20">
      <c r="G66" s="3" t="s">
        <v>121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3">
        <f>D26/$D$29</f>
        <v>-194938</v>
      </c>
    </row>
    <row r="67" spans="7:20"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7:20"/>
    <row r="69" spans="7:20">
      <c r="G69" s="8" t="str">
        <f>"Y社｜"&amp;D4&amp;"｜"&amp;D31&amp;"｜比率"</f>
        <v>Y社｜任天堂株式会社｜7974｜比率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7:20">
      <c r="G70" s="3" t="s">
        <v>103</v>
      </c>
      <c r="H70" s="10">
        <f>H48/(H48+H49)*100</f>
        <v>82.568153080732571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7:20">
      <c r="G71" s="3" t="s">
        <v>105</v>
      </c>
      <c r="H71" s="10">
        <f>H49/(H48+H49)*100</f>
        <v>17.431846919267421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7:20">
      <c r="G72" s="3" t="s">
        <v>106</v>
      </c>
      <c r="H72" s="10"/>
      <c r="I72" s="10">
        <f>I50/(I50+I51+I52)*100</f>
        <v>21.509965397273383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7:20">
      <c r="G73" s="3" t="s">
        <v>107</v>
      </c>
      <c r="H73" s="10"/>
      <c r="I73" s="10">
        <f>I51/(I50+I51+I52)*100</f>
        <v>1.8787723490416717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7:20">
      <c r="G74" s="3" t="s">
        <v>108</v>
      </c>
      <c r="H74" s="10"/>
      <c r="I74" s="10">
        <f>I52/(I50+I51+I52)*100</f>
        <v>76.611262253684941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7:20">
      <c r="G75" s="3" t="s">
        <v>109</v>
      </c>
      <c r="H75" s="10"/>
      <c r="I75" s="10"/>
      <c r="J75" s="10"/>
      <c r="K75" s="10"/>
      <c r="L75" s="13">
        <f>IF(D13&lt;&gt;"-",100,"")</f>
        <v>100</v>
      </c>
      <c r="M75" s="10"/>
      <c r="N75" s="10"/>
      <c r="O75" s="10"/>
      <c r="P75" s="13"/>
      <c r="Q75" s="10"/>
      <c r="R75" s="10"/>
      <c r="S75" s="10"/>
      <c r="T75" s="10"/>
    </row>
    <row r="76" spans="7:20">
      <c r="G76" s="3" t="s">
        <v>110</v>
      </c>
      <c r="H76" s="10"/>
      <c r="I76" s="10"/>
      <c r="J76" s="10"/>
      <c r="K76" s="10">
        <f>O54/$P53*100</f>
        <v>44.82531795259564</v>
      </c>
      <c r="L76" s="10"/>
      <c r="M76" s="10"/>
      <c r="N76" s="10"/>
      <c r="O76" s="10"/>
      <c r="P76" s="10"/>
      <c r="Q76" s="10"/>
      <c r="R76" s="10"/>
      <c r="S76" s="10"/>
      <c r="T76" s="10"/>
    </row>
    <row r="77" spans="7:20">
      <c r="G77" s="3" t="s">
        <v>111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7:20">
      <c r="G78" s="3" t="s">
        <v>112</v>
      </c>
      <c r="H78" s="10"/>
      <c r="I78" s="10"/>
      <c r="J78" s="10"/>
      <c r="K78" s="10">
        <f>N56/$P53*100</f>
        <v>18.752409162492683</v>
      </c>
      <c r="L78" s="10"/>
      <c r="M78" s="10"/>
      <c r="N78" s="10"/>
      <c r="O78" s="10"/>
      <c r="P78" s="10"/>
      <c r="Q78" s="10"/>
      <c r="R78" s="10"/>
      <c r="S78" s="10"/>
      <c r="T78" s="10"/>
    </row>
    <row r="79" spans="7:20">
      <c r="G79" s="3" t="s">
        <v>113</v>
      </c>
      <c r="H79" s="10"/>
      <c r="I79" s="10"/>
      <c r="J79" s="10"/>
      <c r="K79" s="10">
        <f>N57/$P53*100</f>
        <v>36.422272884911678</v>
      </c>
      <c r="L79" s="10"/>
      <c r="M79" s="10"/>
      <c r="N79" s="10"/>
      <c r="O79" s="10"/>
      <c r="P79" s="10"/>
      <c r="Q79" s="10"/>
      <c r="R79" s="10"/>
      <c r="S79" s="10"/>
      <c r="T79" s="10"/>
    </row>
    <row r="80" spans="7:20">
      <c r="G80" s="3" t="s">
        <v>114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7:20">
      <c r="G81" s="3" t="s">
        <v>115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7:20">
      <c r="G82" s="3" t="s">
        <v>0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7:20">
      <c r="G83" s="3" t="s">
        <v>116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7:20">
      <c r="G84" s="3" t="s">
        <v>117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7:20">
      <c r="G85" s="3" t="s">
        <v>118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7:20">
      <c r="G86" s="3" t="s">
        <v>119</v>
      </c>
      <c r="H86" s="10"/>
      <c r="I86" s="10"/>
      <c r="J86" s="10"/>
      <c r="K86" s="10"/>
      <c r="L86" s="10"/>
      <c r="M86" s="10"/>
      <c r="N86" s="10">
        <f>ABS(R64)/(ABS($R64)+ABS($S65)+ABS($T66))*100</f>
        <v>64.870805456258466</v>
      </c>
      <c r="O86" s="10"/>
      <c r="P86" s="10"/>
      <c r="Q86" s="10"/>
      <c r="R86" s="10"/>
      <c r="S86" s="10"/>
      <c r="T86" s="10"/>
    </row>
    <row r="87" spans="7:20">
      <c r="G87" s="3" t="s">
        <v>120</v>
      </c>
      <c r="H87" s="10"/>
      <c r="I87" s="10"/>
      <c r="J87" s="10"/>
      <c r="K87" s="10"/>
      <c r="L87" s="10"/>
      <c r="M87" s="10"/>
      <c r="N87" s="10">
        <f>ABS(S65)/(ABS($R64)+ABS($S65)+ABS($T66))*100</f>
        <v>14.469725311235862</v>
      </c>
      <c r="O87" s="10"/>
      <c r="P87" s="10"/>
      <c r="Q87" s="10"/>
      <c r="R87" s="10"/>
      <c r="S87" s="10"/>
      <c r="T87" s="10"/>
    </row>
    <row r="88" spans="7:20">
      <c r="G88" s="3" t="s">
        <v>121</v>
      </c>
      <c r="H88" s="10"/>
      <c r="I88" s="10"/>
      <c r="J88" s="10"/>
      <c r="K88" s="10"/>
      <c r="L88" s="10"/>
      <c r="M88" s="10"/>
      <c r="N88" s="10">
        <f>ABS(T66)/(ABS($R64)+ABS($S65)+ABS($T66))*100</f>
        <v>20.659469232505668</v>
      </c>
      <c r="O88" s="10"/>
      <c r="P88" s="10"/>
      <c r="Q88" s="10"/>
      <c r="R88" s="10"/>
      <c r="S88" s="10"/>
      <c r="T88" s="10"/>
    </row>
    <row r="89" spans="7:20"/>
    <row r="90" spans="7:20"/>
    <row r="91" spans="7:20">
      <c r="G91" s="8" t="str">
        <f>"Z社｜"&amp;E4&amp;"｜"&amp;E31&amp;"｜実数"</f>
        <v>Z社｜株式会社スクウェア・エニックス・ホールディングス｜9684｜実数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7:20">
      <c r="G92" s="3" t="s">
        <v>103</v>
      </c>
      <c r="H92" s="10">
        <f>E8/$E$29</f>
        <v>283622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7:20">
      <c r="G93" s="3" t="s">
        <v>105</v>
      </c>
      <c r="H93" s="10">
        <f>E9/$E$29</f>
        <v>52522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7:20">
      <c r="G94" s="3" t="s">
        <v>106</v>
      </c>
      <c r="H94" s="10"/>
      <c r="I94" s="10">
        <f>E10/$E$29</f>
        <v>80345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7:20">
      <c r="G95" s="3" t="s">
        <v>107</v>
      </c>
      <c r="H95" s="10"/>
      <c r="I95" s="10">
        <f>E11/$E$29</f>
        <v>12521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7:20">
      <c r="G96" s="3" t="s">
        <v>108</v>
      </c>
      <c r="H96" s="10"/>
      <c r="I96" s="10">
        <f>E12/$E$29</f>
        <v>243278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7:20">
      <c r="G97" s="3" t="s">
        <v>109</v>
      </c>
      <c r="H97" s="10"/>
      <c r="I97" s="10"/>
      <c r="J97" s="10"/>
      <c r="K97" s="10"/>
      <c r="L97" s="10"/>
      <c r="M97" s="10"/>
      <c r="N97" s="10"/>
      <c r="O97" s="10"/>
      <c r="P97" s="10">
        <f>E13/$E$29</f>
        <v>332532</v>
      </c>
      <c r="Q97" s="10"/>
      <c r="R97" s="10"/>
      <c r="S97" s="10"/>
      <c r="T97" s="10"/>
    </row>
    <row r="98" spans="7:20">
      <c r="G98" s="3" t="s">
        <v>110</v>
      </c>
      <c r="H98" s="10"/>
      <c r="I98" s="10"/>
      <c r="J98" s="10"/>
      <c r="K98" s="10"/>
      <c r="L98" s="10"/>
      <c r="M98" s="10"/>
      <c r="N98" s="10"/>
      <c r="O98" s="10">
        <f>E14/$E$29</f>
        <v>171837</v>
      </c>
      <c r="P98" s="10"/>
      <c r="Q98" s="10"/>
      <c r="R98" s="10"/>
      <c r="S98" s="10"/>
      <c r="T98" s="10"/>
    </row>
    <row r="99" spans="7:20">
      <c r="G99" s="3" t="s">
        <v>111</v>
      </c>
      <c r="H99" s="10"/>
      <c r="I99" s="10"/>
      <c r="J99" s="10"/>
      <c r="K99" s="10"/>
      <c r="L99" s="10"/>
      <c r="M99" s="10"/>
      <c r="N99" s="10"/>
      <c r="O99" s="10">
        <f>E15/$E$29</f>
        <v>160695</v>
      </c>
      <c r="P99" s="10"/>
      <c r="Q99" s="10"/>
      <c r="R99" s="10"/>
      <c r="S99" s="10"/>
      <c r="T99" s="10"/>
    </row>
    <row r="100" spans="7:20">
      <c r="G100" s="3" t="s">
        <v>112</v>
      </c>
      <c r="H100" s="10"/>
      <c r="I100" s="10"/>
      <c r="J100" s="10"/>
      <c r="K100" s="10"/>
      <c r="L100" s="10"/>
      <c r="M100" s="10"/>
      <c r="N100" s="10">
        <f>E16/$E$29</f>
        <v>111982</v>
      </c>
      <c r="O100" s="10"/>
      <c r="P100" s="10"/>
      <c r="Q100" s="10"/>
      <c r="R100" s="10"/>
      <c r="S100" s="10"/>
      <c r="T100" s="10"/>
    </row>
    <row r="101" spans="7:20">
      <c r="G101" s="3" t="s">
        <v>113</v>
      </c>
      <c r="H101" s="10"/>
      <c r="I101" s="10"/>
      <c r="J101" s="10"/>
      <c r="K101" s="10"/>
      <c r="L101" s="10"/>
      <c r="M101" s="10"/>
      <c r="N101" s="10">
        <f>E17/$E$29</f>
        <v>48713</v>
      </c>
      <c r="O101" s="10"/>
      <c r="P101" s="10"/>
      <c r="Q101" s="10"/>
      <c r="R101" s="10"/>
      <c r="S101" s="10"/>
      <c r="T101" s="10"/>
    </row>
    <row r="102" spans="7:20">
      <c r="G102" s="3" t="s">
        <v>114</v>
      </c>
      <c r="H102" s="10"/>
      <c r="I102" s="10"/>
      <c r="J102" s="10"/>
      <c r="K102" s="10"/>
      <c r="L102" s="10"/>
      <c r="M102" s="10">
        <f>E18/$E$29</f>
        <v>2757</v>
      </c>
      <c r="N102" s="10"/>
      <c r="O102" s="10"/>
      <c r="P102" s="10"/>
      <c r="Q102" s="10"/>
      <c r="R102" s="10"/>
      <c r="S102" s="10"/>
      <c r="T102" s="10"/>
    </row>
    <row r="103" spans="7:20">
      <c r="G103" s="3" t="s">
        <v>115</v>
      </c>
      <c r="H103" s="10"/>
      <c r="I103" s="10"/>
      <c r="J103" s="10"/>
      <c r="K103" s="10"/>
      <c r="L103" s="10"/>
      <c r="M103" s="10">
        <f>E19/$E$29</f>
        <v>49983</v>
      </c>
      <c r="N103" s="10"/>
      <c r="O103" s="10"/>
      <c r="P103" s="10"/>
      <c r="Q103" s="10"/>
      <c r="R103" s="10"/>
      <c r="S103" s="10"/>
      <c r="T103" s="10"/>
    </row>
    <row r="104" spans="7:20">
      <c r="G104" s="3" t="s">
        <v>0</v>
      </c>
      <c r="H104" s="10"/>
      <c r="I104" s="10"/>
      <c r="J104" s="10"/>
      <c r="K104" s="10"/>
      <c r="L104" s="10">
        <f>E20/$E$29</f>
        <v>-4289</v>
      </c>
      <c r="M104" s="10"/>
      <c r="N104" s="10"/>
      <c r="O104" s="10"/>
      <c r="P104" s="10"/>
      <c r="Q104" s="10"/>
      <c r="R104" s="10"/>
      <c r="S104" s="10"/>
      <c r="T104" s="10"/>
    </row>
    <row r="105" spans="7:20">
      <c r="G105" s="3" t="s">
        <v>116</v>
      </c>
      <c r="H105" s="10"/>
      <c r="I105" s="10"/>
      <c r="J105" s="10"/>
      <c r="K105" s="10"/>
      <c r="L105" s="10">
        <f>E21/$E$29</f>
        <v>45694</v>
      </c>
      <c r="M105" s="10"/>
      <c r="N105" s="10"/>
      <c r="O105" s="10"/>
      <c r="P105" s="10"/>
      <c r="Q105" s="10"/>
      <c r="R105" s="10"/>
      <c r="S105" s="10"/>
      <c r="T105" s="10"/>
    </row>
    <row r="106" spans="7:20">
      <c r="G106" s="3" t="s">
        <v>117</v>
      </c>
      <c r="H106" s="10"/>
      <c r="I106" s="10"/>
      <c r="J106" s="10"/>
      <c r="K106" s="10">
        <f>E22/$E$29</f>
        <v>18740</v>
      </c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7:20">
      <c r="G107" s="3" t="s">
        <v>118</v>
      </c>
      <c r="H107" s="10"/>
      <c r="I107" s="10"/>
      <c r="J107" s="10"/>
      <c r="K107" s="10">
        <f>E23/$E$29</f>
        <v>26954</v>
      </c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7:20">
      <c r="G108" s="3" t="s">
        <v>119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>
        <f>E24/$E$29</f>
        <v>35000</v>
      </c>
      <c r="S108" s="10"/>
      <c r="T108" s="10"/>
    </row>
    <row r="109" spans="7:20">
      <c r="G109" s="3" t="s">
        <v>120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>
        <f>E25/$E$29</f>
        <v>-6651</v>
      </c>
      <c r="T109" s="10"/>
    </row>
    <row r="110" spans="7:20">
      <c r="G110" s="3" t="s">
        <v>121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>
        <f>E26/$E$29</f>
        <v>-6647</v>
      </c>
    </row>
    <row r="111" spans="7:20"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7:20"/>
    <row r="113" spans="7:20">
      <c r="G113" s="8" t="str">
        <f>"Z社｜"&amp;E4&amp;"｜"&amp;E31&amp;"｜比率"</f>
        <v>Z社｜株式会社スクウェア・エニックス・ホールディングス｜9684｜比率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7:20">
      <c r="G114" s="3" t="s">
        <v>103</v>
      </c>
      <c r="H114" s="10">
        <f>H92/(H92+H93)*100</f>
        <v>84.375148745775618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7:20">
      <c r="G115" s="3" t="s">
        <v>105</v>
      </c>
      <c r="H115" s="10">
        <f>H93/(H92+H93)*100</f>
        <v>15.624851254224382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7:20">
      <c r="G116" s="3" t="s">
        <v>106</v>
      </c>
      <c r="H116" s="10"/>
      <c r="I116" s="10">
        <f>I94/(I94+I95+I96)*100</f>
        <v>23.901958684373366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7:20">
      <c r="G117" s="3" t="s">
        <v>107</v>
      </c>
      <c r="H117" s="10"/>
      <c r="I117" s="10">
        <f>I95/(I94+I95+I96)*100</f>
        <v>3.7248917130753485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7:20">
      <c r="G118" s="3" t="s">
        <v>108</v>
      </c>
      <c r="H118" s="10"/>
      <c r="I118" s="10">
        <f>I96/(I94+I95+I96)*100</f>
        <v>72.373149602551294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7:20">
      <c r="G119" s="3" t="s">
        <v>109</v>
      </c>
      <c r="H119" s="10"/>
      <c r="I119" s="10"/>
      <c r="J119" s="10"/>
      <c r="K119" s="10"/>
      <c r="L119" s="13">
        <f>IF(E13&lt;&gt;"-",100,"")</f>
        <v>100</v>
      </c>
      <c r="M119" s="10"/>
      <c r="N119" s="10"/>
      <c r="O119" s="10"/>
      <c r="P119" s="13"/>
      <c r="Q119" s="10"/>
      <c r="R119" s="10"/>
      <c r="S119" s="10"/>
      <c r="T119" s="10"/>
    </row>
    <row r="120" spans="7:20">
      <c r="G120" s="3" t="s">
        <v>110</v>
      </c>
      <c r="H120" s="10"/>
      <c r="I120" s="10"/>
      <c r="J120" s="10"/>
      <c r="K120" s="10">
        <f>O98/$P97*100</f>
        <v>51.675327487279418</v>
      </c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7:20">
      <c r="G121" s="3" t="s">
        <v>111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7:20">
      <c r="G122" s="3" t="s">
        <v>112</v>
      </c>
      <c r="H122" s="10"/>
      <c r="I122" s="10"/>
      <c r="J122" s="10"/>
      <c r="K122" s="10">
        <f>N100/$P97*100</f>
        <v>33.675556036712258</v>
      </c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7:20">
      <c r="G123" s="3" t="s">
        <v>113</v>
      </c>
      <c r="H123" s="10"/>
      <c r="I123" s="10"/>
      <c r="J123" s="10"/>
      <c r="K123" s="10">
        <f>N101/$P97*100</f>
        <v>14.649116476008325</v>
      </c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7:20">
      <c r="G124" s="3" t="s">
        <v>114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7:20">
      <c r="G125" s="3" t="s">
        <v>115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7:20">
      <c r="G126" s="3" t="s">
        <v>0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7:20">
      <c r="G127" s="3" t="s">
        <v>116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7:20">
      <c r="G128" s="3" t="s">
        <v>117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7:28">
      <c r="G129" s="3" t="s">
        <v>118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7:28">
      <c r="G130" s="3" t="s">
        <v>119</v>
      </c>
      <c r="H130" s="10"/>
      <c r="I130" s="10"/>
      <c r="J130" s="10"/>
      <c r="K130" s="10"/>
      <c r="L130" s="10"/>
      <c r="M130" s="10"/>
      <c r="N130" s="10">
        <f>ABS(R108)/(ABS($R108)+ABS($S109)+ABS($T110))*100</f>
        <v>72.46676881030271</v>
      </c>
      <c r="O130" s="10"/>
      <c r="P130" s="10"/>
      <c r="Q130" s="10"/>
      <c r="R130" s="10"/>
      <c r="S130" s="10"/>
      <c r="T130" s="10"/>
    </row>
    <row r="131" spans="7:28">
      <c r="G131" s="3" t="s">
        <v>120</v>
      </c>
      <c r="H131" s="10"/>
      <c r="I131" s="10"/>
      <c r="J131" s="10"/>
      <c r="K131" s="10"/>
      <c r="L131" s="10"/>
      <c r="M131" s="10"/>
      <c r="N131" s="10">
        <f>ABS(S109)/(ABS($R108)+ABS($S109)+ABS($T110))*100</f>
        <v>13.770756553066379</v>
      </c>
      <c r="O131" s="10"/>
      <c r="P131" s="10"/>
      <c r="Q131" s="10"/>
      <c r="R131" s="10"/>
      <c r="S131" s="10"/>
      <c r="T131" s="10"/>
    </row>
    <row r="132" spans="7:28">
      <c r="G132" s="3" t="s">
        <v>121</v>
      </c>
      <c r="H132" s="10"/>
      <c r="I132" s="10"/>
      <c r="J132" s="10"/>
      <c r="K132" s="10"/>
      <c r="L132" s="10"/>
      <c r="M132" s="10"/>
      <c r="N132" s="10">
        <f>ABS(T110)/(ABS($R108)+ABS($S109)+ABS($T110))*100</f>
        <v>13.762474636630916</v>
      </c>
      <c r="O132" s="10"/>
      <c r="P132" s="10"/>
      <c r="Q132" s="10"/>
      <c r="R132" s="10"/>
      <c r="S132" s="10"/>
      <c r="T132" s="10"/>
    </row>
    <row r="133" spans="7:28"/>
    <row r="134" spans="7:28"/>
    <row r="135" spans="7:28"/>
    <row r="136" spans="7:28"/>
    <row r="137" spans="7:28">
      <c r="G137" s="8" t="s">
        <v>133</v>
      </c>
      <c r="H137" s="8">
        <f>$C31</f>
        <v>7832</v>
      </c>
      <c r="I137" s="8"/>
      <c r="J137" s="8"/>
      <c r="K137" s="8">
        <f>$D31</f>
        <v>7974</v>
      </c>
      <c r="L137" s="8"/>
      <c r="M137" s="8"/>
      <c r="N137" s="8"/>
      <c r="O137" s="8">
        <f>$C31</f>
        <v>7832</v>
      </c>
      <c r="P137" s="8"/>
      <c r="Q137" s="8"/>
      <c r="R137" s="8">
        <f>$D31</f>
        <v>7974</v>
      </c>
      <c r="S137" s="8"/>
      <c r="T137" s="8"/>
      <c r="U137" s="8"/>
      <c r="V137" s="8">
        <f>$C31</f>
        <v>7832</v>
      </c>
      <c r="W137" s="8"/>
      <c r="X137" s="8"/>
      <c r="Y137" s="8"/>
      <c r="Z137" s="8">
        <f>$D31</f>
        <v>7974</v>
      </c>
      <c r="AA137" s="8"/>
      <c r="AB137" s="8"/>
    </row>
    <row r="138" spans="7:28">
      <c r="G138" s="3" t="s">
        <v>103</v>
      </c>
      <c r="H138" s="10">
        <f>H4</f>
        <v>455210</v>
      </c>
      <c r="I138" s="10"/>
      <c r="J138" s="10"/>
      <c r="K138" s="10">
        <f>H48</f>
        <v>2020375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7:28">
      <c r="G139" s="3" t="s">
        <v>105</v>
      </c>
      <c r="H139" s="10">
        <f>H5</f>
        <v>277571</v>
      </c>
      <c r="I139" s="10"/>
      <c r="J139" s="10"/>
      <c r="K139" s="10">
        <f>H49</f>
        <v>426543</v>
      </c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7:28">
      <c r="G140" s="3" t="s">
        <v>106</v>
      </c>
      <c r="H140" s="10"/>
      <c r="I140" s="10">
        <f>I6</f>
        <v>175920</v>
      </c>
      <c r="J140" s="10"/>
      <c r="K140" s="10"/>
      <c r="L140" s="10">
        <f>I50</f>
        <v>526331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7:28">
      <c r="G141" s="3" t="s">
        <v>107</v>
      </c>
      <c r="H141" s="10"/>
      <c r="I141" s="10">
        <f>I7</f>
        <v>45428</v>
      </c>
      <c r="J141" s="10"/>
      <c r="K141" s="10"/>
      <c r="L141" s="10">
        <f>I51</f>
        <v>45972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7:28">
      <c r="G142" s="3" t="s">
        <v>108</v>
      </c>
      <c r="H142" s="10"/>
      <c r="I142" s="10">
        <f>I8</f>
        <v>511433</v>
      </c>
      <c r="J142" s="10"/>
      <c r="K142" s="10"/>
      <c r="L142" s="10">
        <f>I52</f>
        <v>1874614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7:28">
      <c r="G143" s="3" t="s">
        <v>109</v>
      </c>
      <c r="H143" s="10"/>
      <c r="I143" s="10"/>
      <c r="J143" s="10"/>
      <c r="K143" s="10"/>
      <c r="L143" s="10"/>
      <c r="M143" s="10"/>
      <c r="N143" s="10"/>
      <c r="O143" s="10"/>
      <c r="P143" s="10">
        <f>P9</f>
        <v>740903</v>
      </c>
      <c r="Q143" s="10"/>
      <c r="R143" s="10"/>
      <c r="S143" s="10">
        <f>P53</f>
        <v>1758910</v>
      </c>
      <c r="T143" s="10"/>
      <c r="U143" s="10"/>
      <c r="V143" s="10"/>
      <c r="W143" s="10"/>
      <c r="X143" s="10"/>
      <c r="Y143" s="10"/>
      <c r="Z143" s="10"/>
      <c r="AA143" s="10"/>
      <c r="AB143" s="10"/>
    </row>
    <row r="144" spans="7:28">
      <c r="G144" s="3" t="s">
        <v>110</v>
      </c>
      <c r="H144" s="10"/>
      <c r="I144" s="10"/>
      <c r="J144" s="10"/>
      <c r="K144" s="10"/>
      <c r="L144" s="10"/>
      <c r="M144" s="10"/>
      <c r="N144" s="10"/>
      <c r="O144" s="10">
        <f>O10</f>
        <v>458897</v>
      </c>
      <c r="P144" s="10"/>
      <c r="Q144" s="10"/>
      <c r="R144" s="10">
        <f>O54</f>
        <v>788437</v>
      </c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7:28">
      <c r="G145" s="3" t="s">
        <v>111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7:28">
      <c r="G146" s="3" t="s">
        <v>112</v>
      </c>
      <c r="H146" s="10"/>
      <c r="I146" s="10"/>
      <c r="J146" s="10"/>
      <c r="K146" s="10"/>
      <c r="L146" s="10"/>
      <c r="M146" s="10"/>
      <c r="N146" s="10"/>
      <c r="O146" s="10">
        <f>N12</f>
        <v>197352</v>
      </c>
      <c r="P146" s="10"/>
      <c r="Q146" s="10"/>
      <c r="R146" s="10">
        <f>N56</f>
        <v>329838</v>
      </c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7:28">
      <c r="G147" s="3" t="s">
        <v>113</v>
      </c>
      <c r="H147" s="10"/>
      <c r="I147" s="10"/>
      <c r="J147" s="10"/>
      <c r="K147" s="10"/>
      <c r="L147" s="10"/>
      <c r="M147" s="10"/>
      <c r="N147" s="10"/>
      <c r="O147" s="10">
        <f>N13</f>
        <v>84654</v>
      </c>
      <c r="P147" s="10"/>
      <c r="Q147" s="10"/>
      <c r="R147" s="10">
        <f>N57</f>
        <v>640635</v>
      </c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7:28">
      <c r="G148" s="3" t="s">
        <v>114</v>
      </c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7:28">
      <c r="G149" s="3" t="s">
        <v>115</v>
      </c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7:28">
      <c r="G150" s="3" t="s">
        <v>0</v>
      </c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7:28">
      <c r="G151" s="3" t="s">
        <v>116</v>
      </c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7:28">
      <c r="G152" s="3" t="s">
        <v>117</v>
      </c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7:28">
      <c r="G153" s="3" t="s">
        <v>118</v>
      </c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7:28">
      <c r="G154" s="3" t="s">
        <v>119</v>
      </c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>
        <f>R20</f>
        <v>60483</v>
      </c>
      <c r="W154" s="10"/>
      <c r="X154" s="10"/>
      <c r="Y154" s="10"/>
      <c r="Z154" s="10">
        <f>R64</f>
        <v>612106</v>
      </c>
      <c r="AA154" s="10"/>
      <c r="AB154" s="10"/>
    </row>
    <row r="155" spans="7:28">
      <c r="G155" s="3" t="s">
        <v>120</v>
      </c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>
        <f>S21</f>
        <v>-29771</v>
      </c>
      <c r="X155" s="10"/>
      <c r="Y155" s="10"/>
      <c r="Z155" s="10"/>
      <c r="AA155" s="10">
        <f>S65</f>
        <v>-136533</v>
      </c>
      <c r="AB155" s="10"/>
    </row>
    <row r="156" spans="7:28">
      <c r="G156" s="3" t="s">
        <v>121</v>
      </c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>
        <f>T22</f>
        <v>-19037</v>
      </c>
      <c r="Y156" s="10"/>
      <c r="Z156" s="10"/>
      <c r="AA156" s="10"/>
      <c r="AB156" s="10">
        <f>T66</f>
        <v>-194938</v>
      </c>
    </row>
    <row r="157" spans="7:28"/>
    <row r="158" spans="7:28"/>
    <row r="159" spans="7:28">
      <c r="G159" s="8" t="s">
        <v>132</v>
      </c>
      <c r="H159" s="8">
        <f>$C31</f>
        <v>7832</v>
      </c>
      <c r="I159" s="8"/>
      <c r="J159" s="8"/>
      <c r="K159" s="8">
        <f>$D31</f>
        <v>7974</v>
      </c>
      <c r="L159" s="8"/>
      <c r="M159" s="8"/>
      <c r="N159" s="8"/>
      <c r="O159" s="8">
        <f>$C31</f>
        <v>7832</v>
      </c>
      <c r="P159" s="8"/>
      <c r="Q159" s="8"/>
      <c r="R159" s="8">
        <f>$D31</f>
        <v>7974</v>
      </c>
      <c r="S159" s="8"/>
      <c r="T159" s="8"/>
      <c r="U159" s="8"/>
      <c r="V159" s="8">
        <f>$C31</f>
        <v>7832</v>
      </c>
      <c r="W159" s="8"/>
      <c r="X159" s="8">
        <f>$D31</f>
        <v>7974</v>
      </c>
    </row>
    <row r="160" spans="7:28">
      <c r="G160" s="3" t="s">
        <v>103</v>
      </c>
      <c r="H160" s="10">
        <f>H26</f>
        <v>62.120879225853287</v>
      </c>
      <c r="I160" s="10"/>
      <c r="J160" s="10"/>
      <c r="K160" s="10">
        <f>H70</f>
        <v>82.568153080732571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7:24">
      <c r="G161" s="3" t="s">
        <v>105</v>
      </c>
      <c r="H161" s="10">
        <f>H27</f>
        <v>37.879120774146706</v>
      </c>
      <c r="I161" s="10"/>
      <c r="J161" s="10"/>
      <c r="K161" s="10">
        <f>H71</f>
        <v>17.431846919267421</v>
      </c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7:24">
      <c r="G162" s="3" t="s">
        <v>106</v>
      </c>
      <c r="H162" s="10"/>
      <c r="I162" s="10">
        <f>I28</f>
        <v>24.007172675055713</v>
      </c>
      <c r="J162" s="10"/>
      <c r="K162" s="10"/>
      <c r="L162" s="10">
        <f>I72</f>
        <v>21.509965397273383</v>
      </c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7:24">
      <c r="G163" s="3" t="s">
        <v>107</v>
      </c>
      <c r="H163" s="10"/>
      <c r="I163" s="10">
        <f>I29</f>
        <v>6.1993965454890345</v>
      </c>
      <c r="J163" s="10"/>
      <c r="K163" s="10"/>
      <c r="L163" s="10">
        <f>I73</f>
        <v>1.8787723490416717</v>
      </c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7:24">
      <c r="G164" s="3" t="s">
        <v>108</v>
      </c>
      <c r="H164" s="10"/>
      <c r="I164" s="10">
        <f>I30</f>
        <v>69.793430779455264</v>
      </c>
      <c r="J164" s="10"/>
      <c r="K164" s="10"/>
      <c r="L164" s="10">
        <f>I74</f>
        <v>76.611262253684941</v>
      </c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7:24">
      <c r="G165" s="3" t="s">
        <v>109</v>
      </c>
      <c r="H165" s="10"/>
      <c r="I165" s="10"/>
      <c r="J165" s="10"/>
      <c r="K165" s="10"/>
      <c r="L165" s="10"/>
      <c r="M165" s="10"/>
      <c r="N165" s="10"/>
      <c r="O165" s="10"/>
      <c r="P165" s="10">
        <f>L31</f>
        <v>100</v>
      </c>
      <c r="Q165" s="10"/>
      <c r="R165" s="10"/>
      <c r="S165" s="10">
        <f>L75</f>
        <v>100</v>
      </c>
      <c r="T165" s="10"/>
      <c r="U165" s="10"/>
      <c r="V165" s="10"/>
      <c r="W165" s="10"/>
      <c r="X165" s="10"/>
    </row>
    <row r="166" spans="7:24">
      <c r="G166" s="3" t="s">
        <v>110</v>
      </c>
      <c r="H166" s="10"/>
      <c r="I166" s="10"/>
      <c r="J166" s="10"/>
      <c r="K166" s="10"/>
      <c r="L166" s="10"/>
      <c r="M166" s="10"/>
      <c r="N166" s="10"/>
      <c r="O166" s="10">
        <f>K32</f>
        <v>61.937527584582597</v>
      </c>
      <c r="P166" s="10"/>
      <c r="Q166" s="10"/>
      <c r="R166" s="10">
        <f>K76</f>
        <v>44.82531795259564</v>
      </c>
      <c r="S166" s="10"/>
      <c r="T166" s="10"/>
      <c r="U166" s="10"/>
      <c r="V166" s="10"/>
      <c r="W166" s="10"/>
      <c r="X166" s="10"/>
    </row>
    <row r="167" spans="7:24">
      <c r="G167" s="3" t="s">
        <v>111</v>
      </c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7:24">
      <c r="G168" s="3" t="s">
        <v>112</v>
      </c>
      <c r="H168" s="10"/>
      <c r="I168" s="10"/>
      <c r="J168" s="10"/>
      <c r="K168" s="10"/>
      <c r="L168" s="10"/>
      <c r="M168" s="10"/>
      <c r="N168" s="10"/>
      <c r="O168" s="10">
        <f>K34</f>
        <v>26.63668523409947</v>
      </c>
      <c r="P168" s="10"/>
      <c r="Q168" s="10"/>
      <c r="R168" s="10">
        <f>K78</f>
        <v>18.752409162492683</v>
      </c>
      <c r="S168" s="10"/>
      <c r="T168" s="10"/>
      <c r="U168" s="10"/>
      <c r="V168" s="10"/>
      <c r="W168" s="10"/>
      <c r="X168" s="10"/>
    </row>
    <row r="169" spans="7:24">
      <c r="G169" s="3" t="s">
        <v>113</v>
      </c>
      <c r="H169" s="10"/>
      <c r="I169" s="10"/>
      <c r="J169" s="10"/>
      <c r="K169" s="10"/>
      <c r="L169" s="10"/>
      <c r="M169" s="10"/>
      <c r="N169" s="10"/>
      <c r="O169" s="10">
        <f>K35</f>
        <v>11.425787181317933</v>
      </c>
      <c r="P169" s="10"/>
      <c r="Q169" s="10"/>
      <c r="R169" s="10">
        <f>K79</f>
        <v>36.422272884911678</v>
      </c>
      <c r="S169" s="10"/>
      <c r="T169" s="10"/>
      <c r="U169" s="10"/>
      <c r="V169" s="10"/>
      <c r="W169" s="10"/>
      <c r="X169" s="10"/>
    </row>
    <row r="170" spans="7:24">
      <c r="G170" s="3" t="s">
        <v>114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7:24">
      <c r="G171" s="3" t="s">
        <v>115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7:24">
      <c r="G172" s="3" t="s">
        <v>0</v>
      </c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7:24">
      <c r="G173" s="3" t="s">
        <v>116</v>
      </c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7:24">
      <c r="G174" s="3" t="s">
        <v>117</v>
      </c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7:24">
      <c r="G175" s="3" t="s">
        <v>118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7:24">
      <c r="G176" s="3" t="s">
        <v>119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>
        <f>N42</f>
        <v>55.341244933251602</v>
      </c>
      <c r="W176" s="10"/>
      <c r="X176" s="10">
        <f>N86</f>
        <v>64.870805456258466</v>
      </c>
    </row>
    <row r="177" spans="7:38">
      <c r="G177" s="3" t="s">
        <v>120</v>
      </c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>
        <f>N43</f>
        <v>27.240120412476781</v>
      </c>
      <c r="W177" s="10"/>
      <c r="X177" s="10">
        <f>N87</f>
        <v>14.469725311235862</v>
      </c>
    </row>
    <row r="178" spans="7:38">
      <c r="G178" s="3" t="s">
        <v>121</v>
      </c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>
        <f>N44</f>
        <v>17.418634654271621</v>
      </c>
      <c r="W178" s="10"/>
      <c r="X178" s="10">
        <f>N88</f>
        <v>20.659469232505668</v>
      </c>
    </row>
    <row r="179" spans="7:38"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7:38"/>
    <row r="181" spans="7:38"/>
    <row r="182" spans="7:38"/>
    <row r="183" spans="7:38">
      <c r="G183" s="8" t="s">
        <v>130</v>
      </c>
      <c r="H183" s="8">
        <f>$C31</f>
        <v>7832</v>
      </c>
      <c r="I183" s="8"/>
      <c r="J183" s="8"/>
      <c r="K183" s="8">
        <f>$D31</f>
        <v>7974</v>
      </c>
      <c r="L183" s="8"/>
      <c r="M183" s="8"/>
      <c r="N183" s="8">
        <f>$E31</f>
        <v>9684</v>
      </c>
      <c r="O183" s="8"/>
      <c r="P183" s="8"/>
      <c r="Q183" s="8"/>
      <c r="R183" s="8">
        <f>$C31</f>
        <v>7832</v>
      </c>
      <c r="S183" s="8"/>
      <c r="T183" s="8"/>
      <c r="U183" s="8">
        <f>$D31</f>
        <v>7974</v>
      </c>
      <c r="V183" s="8"/>
      <c r="W183" s="8"/>
      <c r="X183" s="8">
        <f>$E31</f>
        <v>9684</v>
      </c>
      <c r="Y183" s="8"/>
      <c r="Z183" s="8"/>
      <c r="AA183" s="8"/>
      <c r="AB183" s="8">
        <f>$C31</f>
        <v>7832</v>
      </c>
      <c r="AC183" s="8"/>
      <c r="AD183" s="8"/>
      <c r="AE183" s="8"/>
      <c r="AF183" s="8">
        <f>$D31</f>
        <v>7974</v>
      </c>
      <c r="AG183" s="8"/>
      <c r="AH183" s="8"/>
      <c r="AI183" s="8"/>
      <c r="AJ183" s="8">
        <f>$E31</f>
        <v>9684</v>
      </c>
      <c r="AK183" s="8"/>
      <c r="AL183" s="8"/>
    </row>
    <row r="184" spans="7:38">
      <c r="G184" s="3" t="s">
        <v>103</v>
      </c>
      <c r="H184" s="10">
        <f>H4</f>
        <v>455210</v>
      </c>
      <c r="K184" s="10">
        <f>H48</f>
        <v>2020375</v>
      </c>
      <c r="N184" s="10">
        <f>H92</f>
        <v>283622</v>
      </c>
    </row>
    <row r="185" spans="7:38">
      <c r="G185" s="3" t="s">
        <v>105</v>
      </c>
      <c r="H185" s="10">
        <f>H5</f>
        <v>277571</v>
      </c>
      <c r="K185" s="10">
        <f>H49</f>
        <v>426543</v>
      </c>
      <c r="N185" s="10">
        <f>H93</f>
        <v>52522</v>
      </c>
    </row>
    <row r="186" spans="7:38">
      <c r="G186" s="3" t="s">
        <v>106</v>
      </c>
      <c r="I186" s="10">
        <f>I6</f>
        <v>175920</v>
      </c>
      <c r="L186" s="10">
        <f>I50</f>
        <v>526331</v>
      </c>
      <c r="O186" s="10">
        <f>I94</f>
        <v>80345</v>
      </c>
    </row>
    <row r="187" spans="7:38">
      <c r="G187" s="3" t="s">
        <v>107</v>
      </c>
      <c r="I187" s="10">
        <f t="shared" ref="I187:I188" si="1">I7</f>
        <v>45428</v>
      </c>
      <c r="L187" s="10">
        <f t="shared" ref="L187:L188" si="2">I51</f>
        <v>45972</v>
      </c>
      <c r="O187" s="10">
        <f t="shared" ref="O187:O188" si="3">I95</f>
        <v>12521</v>
      </c>
    </row>
    <row r="188" spans="7:38">
      <c r="G188" s="3" t="s">
        <v>108</v>
      </c>
      <c r="I188" s="10">
        <f t="shared" si="1"/>
        <v>511433</v>
      </c>
      <c r="L188" s="10">
        <f t="shared" si="2"/>
        <v>1874614</v>
      </c>
      <c r="O188" s="10">
        <f t="shared" si="3"/>
        <v>243278</v>
      </c>
    </row>
    <row r="189" spans="7:38">
      <c r="G189" s="3" t="s">
        <v>109</v>
      </c>
      <c r="S189" s="10">
        <f>P9</f>
        <v>740903</v>
      </c>
      <c r="V189" s="10">
        <f>P53</f>
        <v>1758910</v>
      </c>
      <c r="Y189" s="10">
        <f>P97</f>
        <v>332532</v>
      </c>
    </row>
    <row r="190" spans="7:38">
      <c r="G190" s="3" t="s">
        <v>110</v>
      </c>
      <c r="R190" s="10">
        <f>O10</f>
        <v>458897</v>
      </c>
      <c r="U190" s="10">
        <f>O54</f>
        <v>788437</v>
      </c>
      <c r="X190" s="10">
        <f>O98</f>
        <v>171837</v>
      </c>
    </row>
    <row r="191" spans="7:38">
      <c r="G191" s="3" t="s">
        <v>111</v>
      </c>
      <c r="R191" s="10"/>
    </row>
    <row r="192" spans="7:38">
      <c r="G192" s="3" t="s">
        <v>112</v>
      </c>
      <c r="R192" s="10">
        <f>N12</f>
        <v>197352</v>
      </c>
      <c r="U192" s="10">
        <f>N56</f>
        <v>329838</v>
      </c>
      <c r="X192" s="10">
        <f>N100</f>
        <v>111982</v>
      </c>
    </row>
    <row r="193" spans="7:38">
      <c r="G193" s="3" t="s">
        <v>113</v>
      </c>
      <c r="R193" s="10">
        <f>N13</f>
        <v>84654</v>
      </c>
      <c r="U193" s="10">
        <f>N57</f>
        <v>640635</v>
      </c>
      <c r="X193" s="10">
        <f>N101</f>
        <v>48713</v>
      </c>
    </row>
    <row r="194" spans="7:38">
      <c r="G194" s="3" t="s">
        <v>114</v>
      </c>
    </row>
    <row r="195" spans="7:38">
      <c r="G195" s="3" t="s">
        <v>115</v>
      </c>
    </row>
    <row r="196" spans="7:38">
      <c r="G196" s="3" t="s">
        <v>0</v>
      </c>
    </row>
    <row r="197" spans="7:38">
      <c r="G197" s="3" t="s">
        <v>116</v>
      </c>
    </row>
    <row r="198" spans="7:38">
      <c r="G198" s="3" t="s">
        <v>117</v>
      </c>
    </row>
    <row r="199" spans="7:38">
      <c r="G199" s="3" t="s">
        <v>118</v>
      </c>
    </row>
    <row r="200" spans="7:38">
      <c r="G200" s="3" t="s">
        <v>119</v>
      </c>
      <c r="AB200" s="10">
        <f>R20</f>
        <v>60483</v>
      </c>
      <c r="AF200" s="10">
        <f>R64</f>
        <v>612106</v>
      </c>
      <c r="AJ200" s="10">
        <f>R108</f>
        <v>35000</v>
      </c>
    </row>
    <row r="201" spans="7:38">
      <c r="G201" s="3" t="s">
        <v>120</v>
      </c>
      <c r="AC201" s="10">
        <f>S21</f>
        <v>-29771</v>
      </c>
      <c r="AG201" s="10">
        <f>S65</f>
        <v>-136533</v>
      </c>
      <c r="AK201" s="10">
        <f>S109</f>
        <v>-6651</v>
      </c>
    </row>
    <row r="202" spans="7:38">
      <c r="G202" s="3" t="s">
        <v>121</v>
      </c>
      <c r="AD202" s="10">
        <f>T22</f>
        <v>-19037</v>
      </c>
      <c r="AH202" s="10">
        <f>T66</f>
        <v>-194938</v>
      </c>
      <c r="AL202" s="10">
        <f>T110</f>
        <v>-6647</v>
      </c>
    </row>
    <row r="203" spans="7:38"/>
    <row r="204" spans="7:38"/>
    <row r="205" spans="7:38">
      <c r="G205" s="8" t="s">
        <v>131</v>
      </c>
      <c r="H205" s="8">
        <f>$C31</f>
        <v>7832</v>
      </c>
      <c r="I205" s="8"/>
      <c r="J205" s="8"/>
      <c r="K205" s="8">
        <f>$D31</f>
        <v>7974</v>
      </c>
      <c r="L205" s="8"/>
      <c r="M205" s="8"/>
      <c r="N205" s="8">
        <f>$E31</f>
        <v>9684</v>
      </c>
      <c r="O205" s="8"/>
      <c r="P205" s="8"/>
      <c r="Q205" s="8"/>
      <c r="R205" s="8">
        <f>$C31</f>
        <v>7832</v>
      </c>
      <c r="S205" s="8"/>
      <c r="T205" s="8"/>
      <c r="U205" s="8">
        <f>$D31</f>
        <v>7974</v>
      </c>
      <c r="V205" s="8"/>
      <c r="W205" s="8"/>
      <c r="X205" s="8">
        <f>$E31</f>
        <v>9684</v>
      </c>
      <c r="Y205" s="8"/>
      <c r="Z205" s="8"/>
      <c r="AA205" s="8"/>
      <c r="AB205" s="8">
        <f>$C31</f>
        <v>7832</v>
      </c>
      <c r="AC205" s="8"/>
      <c r="AD205" s="8">
        <f>$D31</f>
        <v>7974</v>
      </c>
      <c r="AE205" s="8"/>
      <c r="AF205" s="8">
        <f>$E31</f>
        <v>9684</v>
      </c>
    </row>
    <row r="206" spans="7:38">
      <c r="G206" s="3" t="s">
        <v>103</v>
      </c>
      <c r="H206" s="10">
        <f>H26</f>
        <v>62.120879225853287</v>
      </c>
      <c r="K206" s="10">
        <f>H70</f>
        <v>82.568153080732571</v>
      </c>
      <c r="N206" s="10">
        <f>H114</f>
        <v>84.375148745775618</v>
      </c>
    </row>
    <row r="207" spans="7:38">
      <c r="G207" s="3" t="s">
        <v>105</v>
      </c>
      <c r="H207" s="10">
        <f>H27</f>
        <v>37.879120774146706</v>
      </c>
      <c r="K207" s="10">
        <f>H71</f>
        <v>17.431846919267421</v>
      </c>
      <c r="N207" s="10">
        <f>H115</f>
        <v>15.624851254224382</v>
      </c>
    </row>
    <row r="208" spans="7:38">
      <c r="G208" s="3" t="s">
        <v>106</v>
      </c>
      <c r="I208" s="10">
        <f>I28</f>
        <v>24.007172675055713</v>
      </c>
      <c r="L208" s="10">
        <f>I72</f>
        <v>21.509965397273383</v>
      </c>
      <c r="O208" s="10">
        <f>I116</f>
        <v>23.901958684373366</v>
      </c>
    </row>
    <row r="209" spans="7:32">
      <c r="G209" s="3" t="s">
        <v>107</v>
      </c>
      <c r="I209" s="10">
        <f>I29</f>
        <v>6.1993965454890345</v>
      </c>
      <c r="L209" s="10">
        <f>I73</f>
        <v>1.8787723490416717</v>
      </c>
      <c r="O209" s="10">
        <f>I117</f>
        <v>3.7248917130753485</v>
      </c>
    </row>
    <row r="210" spans="7:32">
      <c r="G210" s="3" t="s">
        <v>108</v>
      </c>
      <c r="I210" s="10">
        <f>I30</f>
        <v>69.793430779455264</v>
      </c>
      <c r="L210" s="10">
        <f>I74</f>
        <v>76.611262253684941</v>
      </c>
      <c r="O210" s="10">
        <f>I118</f>
        <v>72.373149602551294</v>
      </c>
    </row>
    <row r="211" spans="7:32">
      <c r="G211" s="3" t="s">
        <v>109</v>
      </c>
      <c r="R211" s="10"/>
      <c r="S211" s="10">
        <f>L31</f>
        <v>100</v>
      </c>
      <c r="V211" s="10">
        <f>L75</f>
        <v>100</v>
      </c>
      <c r="Y211" s="10">
        <f>L119</f>
        <v>100</v>
      </c>
      <c r="AB211" s="10"/>
      <c r="AD211" s="10"/>
      <c r="AF211" s="15"/>
    </row>
    <row r="212" spans="7:32">
      <c r="G212" s="3" t="s">
        <v>110</v>
      </c>
      <c r="R212" s="10">
        <f>K32</f>
        <v>61.937527584582597</v>
      </c>
      <c r="S212" s="10"/>
      <c r="U212" s="10">
        <f>K76</f>
        <v>44.82531795259564</v>
      </c>
      <c r="X212" s="10">
        <f>K120</f>
        <v>51.675327487279418</v>
      </c>
      <c r="AB212" s="10"/>
      <c r="AD212" s="10"/>
    </row>
    <row r="213" spans="7:32">
      <c r="G213" s="3" t="s">
        <v>111</v>
      </c>
      <c r="AB213" s="10"/>
      <c r="AD213" s="10"/>
    </row>
    <row r="214" spans="7:32">
      <c r="G214" s="3" t="s">
        <v>112</v>
      </c>
      <c r="R214" s="10">
        <f>K34</f>
        <v>26.63668523409947</v>
      </c>
      <c r="S214" s="10"/>
      <c r="U214" s="10">
        <f>K78</f>
        <v>18.752409162492683</v>
      </c>
      <c r="X214" s="10">
        <f>K122</f>
        <v>33.675556036712258</v>
      </c>
    </row>
    <row r="215" spans="7:32">
      <c r="G215" s="3" t="s">
        <v>113</v>
      </c>
      <c r="R215" s="10">
        <f>K35</f>
        <v>11.425787181317933</v>
      </c>
      <c r="S215" s="10"/>
      <c r="U215" s="10">
        <f>K79</f>
        <v>36.422272884911678</v>
      </c>
      <c r="X215" s="10">
        <f>K123</f>
        <v>14.649116476008325</v>
      </c>
    </row>
    <row r="216" spans="7:32">
      <c r="G216" s="3" t="s">
        <v>114</v>
      </c>
    </row>
    <row r="217" spans="7:32">
      <c r="G217" s="3" t="s">
        <v>115</v>
      </c>
    </row>
    <row r="218" spans="7:32">
      <c r="G218" s="3" t="s">
        <v>0</v>
      </c>
    </row>
    <row r="219" spans="7:32">
      <c r="G219" s="3" t="s">
        <v>116</v>
      </c>
    </row>
    <row r="220" spans="7:32">
      <c r="G220" s="3" t="s">
        <v>117</v>
      </c>
    </row>
    <row r="221" spans="7:32">
      <c r="G221" s="3" t="s">
        <v>118</v>
      </c>
    </row>
    <row r="222" spans="7:32">
      <c r="G222" s="3" t="s">
        <v>119</v>
      </c>
      <c r="AB222" s="10">
        <f>N42</f>
        <v>55.341244933251602</v>
      </c>
      <c r="AD222" s="10">
        <f>N86</f>
        <v>64.870805456258466</v>
      </c>
      <c r="AF222" s="10">
        <f>N130</f>
        <v>72.46676881030271</v>
      </c>
    </row>
    <row r="223" spans="7:32">
      <c r="G223" s="3" t="s">
        <v>120</v>
      </c>
      <c r="AB223" s="10">
        <f>N43</f>
        <v>27.240120412476781</v>
      </c>
      <c r="AD223" s="10">
        <f>N87</f>
        <v>14.469725311235862</v>
      </c>
      <c r="AF223" s="10">
        <f>N131</f>
        <v>13.770756553066379</v>
      </c>
    </row>
    <row r="224" spans="7:32">
      <c r="G224" s="3" t="s">
        <v>121</v>
      </c>
      <c r="AB224" s="10">
        <f>N44</f>
        <v>17.418634654271621</v>
      </c>
      <c r="AD224" s="10">
        <f>N88</f>
        <v>20.659469232505668</v>
      </c>
      <c r="AF224" s="10">
        <f>N132</f>
        <v>13.762474636630916</v>
      </c>
    </row>
    <row r="225"/>
    <row r="226"/>
    <row r="227"/>
  </sheetData>
  <phoneticPr fontId="3"/>
  <dataValidations count="1">
    <dataValidation type="list" allowBlank="1" showInputMessage="1" showErrorMessage="1" sqref="C29:E29" xr:uid="{272803A6-E22B-F94D-87C0-0A0093830CD4}">
      <formula1>"1000000,1000"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68E42-71F8-7145-B00C-02F711E4C43B}">
  <dimension ref="A1:AB79"/>
  <sheetViews>
    <sheetView showGridLines="0" zoomScale="75" zoomScaleNormal="75" workbookViewId="0"/>
  </sheetViews>
  <sheetFormatPr baseColWidth="10" defaultColWidth="0" defaultRowHeight="15" zeroHeight="1"/>
  <cols>
    <col min="1" max="1" width="5.33203125" style="2" customWidth="1"/>
    <col min="2" max="27" width="10.83203125" style="2" customWidth="1"/>
    <col min="28" max="28" width="5.33203125" style="2" customWidth="1"/>
    <col min="29" max="16384" width="10.83203125" style="2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</sheetData>
  <phoneticPr fontId="3"/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D8A00-46D1-CC43-8A90-EE9A203C3562}">
  <dimension ref="A1:AB81"/>
  <sheetViews>
    <sheetView showGridLines="0" zoomScale="75" zoomScaleNormal="70" workbookViewId="0"/>
  </sheetViews>
  <sheetFormatPr baseColWidth="10" defaultColWidth="0" defaultRowHeight="15" customHeight="1" zeroHeight="1"/>
  <cols>
    <col min="1" max="1" width="5.33203125" style="1" customWidth="1"/>
    <col min="2" max="27" width="10.83203125" style="1" customWidth="1"/>
    <col min="28" max="28" width="5.33203125" style="1" customWidth="1"/>
    <col min="29" max="29" width="10.83203125" style="1" hidden="1" customWidth="1"/>
    <col min="30" max="16384" width="10.83203125" style="1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 hidden="1"/>
    <row r="81" hidden="1"/>
  </sheetData>
  <phoneticPr fontId="3"/>
  <pageMargins left="0.7" right="0.7" top="0.75" bottom="0.75" header="0.3" footer="0.3"/>
  <pageSetup paperSize="9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2EA91-D70F-E549-8E09-FBFF6E9D8649}">
  <dimension ref="A1:AB81"/>
  <sheetViews>
    <sheetView showGridLines="0" zoomScale="75" zoomScaleNormal="75" workbookViewId="0"/>
  </sheetViews>
  <sheetFormatPr baseColWidth="10" defaultColWidth="0" defaultRowHeight="15" customHeight="1" zeroHeight="1"/>
  <cols>
    <col min="1" max="1" width="5.33203125" style="1" customWidth="1"/>
    <col min="2" max="27" width="10.83203125" style="1" customWidth="1"/>
    <col min="28" max="28" width="5.33203125" style="1" customWidth="1"/>
    <col min="29" max="29" width="10.83203125" style="1" hidden="1" customWidth="1"/>
    <col min="30" max="16384" width="10.83203125" style="1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 hidden="1"/>
    <row r="81" hidden="1"/>
  </sheetData>
  <phoneticPr fontId="3"/>
  <pageMargins left="0.7" right="0.7" top="0.75" bottom="0.75" header="0.3" footer="0.3"/>
  <pageSetup paperSize="9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FD158-1C5A-3844-8B96-3876AE083AA5}">
  <dimension ref="A1:AB79"/>
  <sheetViews>
    <sheetView showGridLines="0" zoomScale="75" zoomScaleNormal="75" workbookViewId="0"/>
  </sheetViews>
  <sheetFormatPr baseColWidth="10" defaultColWidth="0" defaultRowHeight="15" customHeight="1" zeroHeight="1"/>
  <cols>
    <col min="1" max="1" width="5.33203125" style="1" customWidth="1"/>
    <col min="2" max="27" width="10.83203125" style="1" customWidth="1"/>
    <col min="28" max="28" width="5.33203125" style="1" customWidth="1"/>
    <col min="29" max="29" width="10.83203125" style="1" hidden="1" customWidth="1"/>
    <col min="30" max="16384" width="10.83203125" style="1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</sheetData>
  <phoneticPr fontId="3"/>
  <pageMargins left="0.7" right="0.7" top="0.75" bottom="0.75" header="0.3" footer="0.3"/>
  <pageSetup paperSize="9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1BE7D-2FEE-4A45-978A-8E13C60BE2B1}">
  <dimension ref="A1:AB79"/>
  <sheetViews>
    <sheetView showGridLines="0" zoomScale="75" zoomScaleNormal="70" workbookViewId="0"/>
  </sheetViews>
  <sheetFormatPr baseColWidth="10" defaultColWidth="0" defaultRowHeight="15" customHeight="1" zeroHeight="1"/>
  <cols>
    <col min="1" max="1" width="5.33203125" style="1" customWidth="1"/>
    <col min="2" max="27" width="10.83203125" style="1" customWidth="1"/>
    <col min="28" max="28" width="5.33203125" style="1" customWidth="1"/>
    <col min="29" max="29" width="10.83203125" style="1" hidden="1" customWidth="1"/>
    <col min="30" max="16384" width="10.83203125" style="1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</sheetData>
  <phoneticPr fontId="3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00_目次</vt:lpstr>
      <vt:lpstr>01_データ入力</vt:lpstr>
      <vt:lpstr>02_データ計算</vt:lpstr>
      <vt:lpstr>03_01_X社</vt:lpstr>
      <vt:lpstr>03_02_Y社</vt:lpstr>
      <vt:lpstr>03_03_Z社</vt:lpstr>
      <vt:lpstr>04_01_XY社</vt:lpstr>
      <vt:lpstr>04_02_XYZ社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2022-02-19T12:15:36Z</cp:lastPrinted>
  <dcterms:created xsi:type="dcterms:W3CDTF">2018-09-16T16:31:19Z</dcterms:created>
  <dcterms:modified xsi:type="dcterms:W3CDTF">2022-07-11T21:58:17Z</dcterms:modified>
  <cp:category/>
</cp:coreProperties>
</file>